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371" windowWidth="7650" windowHeight="8835" tabRatio="598" firstSheet="1" activeTab="1"/>
  </bookViews>
  <sheets>
    <sheet name="Таблица с ценами" sheetId="1" state="hidden" r:id="rId1"/>
    <sheet name="Расчет системы BAUMIT" sheetId="2" r:id="rId2"/>
  </sheets>
  <definedNames>
    <definedName name="Baumit_Dübel_mit_Kunststoffnagel_115mm">'Таблица с ценами'!#REF!</definedName>
    <definedName name="Baumit_Dübel_mit_Kunststoffnagel_135mm">'Таблица с ценами'!#REF!</definedName>
    <definedName name="Baumit_Dübel_mit_Kunststoffnagel_155mm">'Таблица с ценами'!#REF!</definedName>
    <definedName name="Baumit_Dübel_mit_Kunststoffnagel_175mm">'Таблица с ценами'!#REF!</definedName>
    <definedName name="Baumit_Dübel_mit_Stahlnagel_115_mm">'Таблица с ценами'!#REF!</definedName>
    <definedName name="Baumit_Dübel_mit_Stahlnagel_135_mm">'Таблица с ценами'!#REF!</definedName>
    <definedName name="Baumit_Dübel_mit_Stahlnagel_155_mm">'Таблица с ценами'!#REF!</definedName>
    <definedName name="Baumit_Dübel_mit_Stahlnagel_175_mm">'Таблица с ценами'!#REF!</definedName>
    <definedName name="Baumit_Dübel_mit_Stahlnagel_195_mm">'Таблица с ценами'!#REF!</definedName>
    <definedName name="Baumit_Dübel_mit_Stahlnagel_215_mm">'Таблица с ценами'!#REF!</definedName>
    <definedName name="Baumit_Dübel_mit_Stahlnagel_235_mm">'Таблица с ценами'!#REF!</definedName>
    <definedName name="Baumit_Dübel_mit_Stahlnagel_255_mm">'Таблица с ценами'!#REF!</definedName>
    <definedName name="Baumit_EdelPutz_3_mm__Reibputz">'Таблица с ценами'!#REF!</definedName>
    <definedName name="Baumit_EdelPutz_Extra_2_mm__Reibputz">'Таблица с ценами'!$B$68</definedName>
    <definedName name="Baumit_Fass.Dämmplatten_Lamelle_einseitig">'Таблица с ценами'!#REF!</definedName>
    <definedName name="Baumit_Fass.Dämmplatten_Mineralwolle_RP_PT">'Таблица с ценами'!#REF!</definedName>
    <definedName name="Baumit_FassadenDämmpl._XPS_Top_P_GK">'Таблица с ценами'!#REF!</definedName>
    <definedName name="Baumit_FassadenDämmplatte_EPS_F">'Таблица с ценами'!#REF!</definedName>
    <definedName name="Baumit_FassadenDämmplatte_Kork">'Таблица с ценами'!#REF!</definedName>
    <definedName name="Baumit_Fenster_u.Türanschlußprofil__WDVS_3717">'Таблица с ценами'!#REF!</definedName>
    <definedName name="Baumit_GranoporGrund_in_25_kg_Geb._auf_GrobPutz">'Таблица с ценами'!#REF!</definedName>
    <definedName name="Baumit_GranoporGrund_in_25_kg_Geb._auf_Spachtelm.">'Таблица с ценами'!#REF!</definedName>
    <definedName name="Baumit_GranoporPutz_Kratzstruktur_2__Trendfarben">'Таблица с ценами'!$B$71</definedName>
    <definedName name="Baumit_GranoporPutz_Kratzstruktur_3__Trendfarben">'Таблица с ценами'!$B$72</definedName>
    <definedName name="Baumit_GrundPutz_Leicht">'Таблица с ценами'!#REF!</definedName>
    <definedName name="Baumit_HaftMörtel">'Таблица с ценами'!#REF!</definedName>
    <definedName name="Baumit_HaftMörtel__ausgleichen">'Таблица с ценами'!#REF!</definedName>
    <definedName name="Baumit_HaftMörtel__kleben">'Таблица с ценами'!#REF!</definedName>
    <definedName name="Baumit_HaftMörtel__spachteln">'Таблица с ценами'!#REF!</definedName>
    <definedName name="Baumit_KantenFix">'Таблица с ценами'!#REF!</definedName>
    <definedName name="Baumit_Kantenprofilwinkel_9075">'Таблица с ценами'!#REF!</definedName>
    <definedName name="Baumit_KlebeSpachtel__kleben">'Таблица с ценами'!#REF!</definedName>
    <definedName name="Baumit_KlebeSpachtel__spachteln">'Таблица с ценами'!#REF!</definedName>
    <definedName name="Baumit_MosaikPutz_____24Trendfarben">'Таблица с ценами'!#REF!</definedName>
    <definedName name="Baumit_MPA_35">'Таблица с ценами'!#REF!</definedName>
    <definedName name="Baumit_open_FassadenPlatte">'Таблица с ценами'!#REF!</definedName>
    <definedName name="Baumit_open_FassadenPlatte_plus">'Таблица с ценами'!#REF!</definedName>
    <definedName name="Baumit_open_Grundierung">'Таблица с ценами'!#REF!</definedName>
    <definedName name="Baumit_open_KlebeSpachtel_W__kleben">'Таблица с ценами'!#REF!</definedName>
    <definedName name="Baumit_open_KlebeSpachtel_W__spachteln">'Таблица с ценами'!#REF!</definedName>
    <definedName name="Baumit_open_StrukturPutz_2">'Таблица с ценами'!#REF!</definedName>
    <definedName name="Baumit_open_StrukturPutz_2___Trendfarben">'Таблица с ценами'!#REF!</definedName>
    <definedName name="Baumit_open_StrukturPutz_3">'Таблица с ценами'!#REF!</definedName>
    <definedName name="Baumit_open_StrukturPutz_3___Trendfarben">'Таблица с ценами'!#REF!</definedName>
    <definedName name="Baumit_open_TextilglasGitter">'Таблица с ценами'!#REF!</definedName>
    <definedName name="Baumit_PutzSpachtel">'Таблица с ценами'!#REF!</definedName>
    <definedName name="Baumit_SanovaEinlagenTrassitputz">'Таблица с ценами'!#REF!</definedName>
    <definedName name="Baumit_SanovaFeinputz">'Таблица с ценами'!#REF!</definedName>
    <definedName name="Baumit_SanovaPufferputz">'Таблица с ценами'!#REF!</definedName>
    <definedName name="Baumit_SanovaPutz_L">'Таблица с ценами'!#REF!</definedName>
    <definedName name="Baumit_SanovaPutz_S_SockelPutz">'Таблица с ценами'!#REF!</definedName>
    <definedName name="Baumit_SanovaPutz_W">'Таблица с ценами'!#REF!</definedName>
    <definedName name="Baumit_SanovaTrassitputz">'Таблица с ценами'!#REF!</definedName>
    <definedName name="Baumit_SanovaVorspritzer">'Таблица с ценами'!#REF!</definedName>
    <definedName name="Baumit_SanovaVorspritzer____50__deckend">'Таблица с ценами'!#REF!</definedName>
    <definedName name="Baumit_SanovaVorspritzer__100__deckend">'Таблица с ценами'!#REF!</definedName>
    <definedName name="Baumit_SilikatFarbe__in_25_kg_Geb.____Trendfarben">'Таблица с ценами'!#REF!</definedName>
    <definedName name="Baumit_SilikatGrund_in_25_kg_Geb._auf_GrobPutz">'Таблица с ценами'!#REF!</definedName>
    <definedName name="Baumit_SilikatGrund_in_25_kg_Geb._auf_Spachtelm.">'Таблица с ценами'!#REF!</definedName>
    <definedName name="Baumit_SilikatPutz_Kratzstruktur_2__Trendfarben">'Таблица с ценами'!#REF!</definedName>
    <definedName name="Baumit_SilikatPutz_Kratzstruktur_3__Trendfarben">'Таблица с ценами'!#REF!</definedName>
    <definedName name="Baumit_SilikonFarbe__in_25_kg_Geb.__Trendfarben">'Таблица с ценами'!#REF!</definedName>
    <definedName name="Baumit_SilikonGrund_in_25_kg_Geb._auf_GrobPutz">'Таблица с ценами'!#REF!</definedName>
    <definedName name="Baumit_SilikonGrund_in_25_kg_Geb._auf_Spachtelm.">'Таблица с ценами'!#REF!</definedName>
    <definedName name="Baumit_SilikonPutz_Kratzstruktur_2__Trendfarben">'Таблица с ценами'!#REF!</definedName>
    <definedName name="Baumit_SilikonPutz_Kratzstruktur_3__Trendfarben">'Таблица с ценами'!#REF!</definedName>
    <definedName name="Baumit_Sockelprofil_9148_SP_8">'Таблица с ценами'!$B$63</definedName>
    <definedName name="Baumit_Sockelprofil_9150_SP_10">'Таблица с ценами'!$B$65</definedName>
    <definedName name="Baumit_Sockelprofil_9212_SP_12">'Таблица с ценами'!$B$66</definedName>
    <definedName name="Baumit_Sockelprofil_9213_SP_14">'Таблица с ценами'!#REF!</definedName>
    <definedName name="Baumit_TextilglasGitter">'Таблица с ценами'!#REF!</definedName>
    <definedName name="Baumit_ThermoExtra">'Таблица с ценами'!#REF!</definedName>
    <definedName name="Baumit_ThermoPutz">'Таблица с ценами'!#REF!</definedName>
    <definedName name="Baumit_VorSpritzer_4_mm">'Таблица с ценами'!#REF!</definedName>
    <definedName name="BaumitProdukte">'Таблица с ценами'!$A$4:$F$79</definedName>
  </definedNames>
  <calcPr fullCalcOnLoad="1"/>
</workbook>
</file>

<file path=xl/sharedStrings.xml><?xml version="1.0" encoding="utf-8"?>
<sst xmlns="http://schemas.openxmlformats.org/spreadsheetml/2006/main" count="215" uniqueCount="102">
  <si>
    <t>Feld für Steuerelement !!</t>
  </si>
  <si>
    <t>Расход</t>
  </si>
  <si>
    <t>Скидка %</t>
  </si>
  <si>
    <t>Клеи и шпаклевочные массы для теплоизоляционных систем</t>
  </si>
  <si>
    <t>Baumit WDVS Kleber  ВДФС Клебер</t>
  </si>
  <si>
    <t xml:space="preserve">Baumit Pro Contact Про Контакт </t>
  </si>
  <si>
    <t xml:space="preserve">Baumit Duo Contact Дуо Контакт </t>
  </si>
  <si>
    <t>Baumit HaftMörtel   ХафтМёртэль</t>
  </si>
  <si>
    <t>Baumit KlebeSpachtel КлебеШпахтель</t>
  </si>
  <si>
    <t>Baumit BitumenKleber БитуменКлебер</t>
  </si>
  <si>
    <t>Baumit SupraKleber СупраКлебер</t>
  </si>
  <si>
    <t>Baumit PutzSpachtel ПутцШпахтель</t>
  </si>
  <si>
    <t>Стеклосетки</t>
  </si>
  <si>
    <t>Baumit TextilglasGitter DuoBao 50m2</t>
  </si>
  <si>
    <t>Baumit TextilglasGitter 50m2</t>
  </si>
  <si>
    <t>Baumit PanzerGewebe 25m2</t>
  </si>
  <si>
    <t>Грунтовки</t>
  </si>
  <si>
    <t xml:space="preserve">Baumit UniversalGrund </t>
  </si>
  <si>
    <t>Штукатурки и краски  BAUMIT NANOPOR</t>
  </si>
  <si>
    <t>Baumit NanoporPutz  НанопорПутц *</t>
  </si>
  <si>
    <t>Силиконовые штукатурки и краски.</t>
  </si>
  <si>
    <t>Baumit SilikonРutz  СиликонПутц * 1,5K</t>
  </si>
  <si>
    <t>Baumit SilikonРutz  СиликонПутц * 2K</t>
  </si>
  <si>
    <t>Baumit SilikonРutz  СиликонПутц * 3K</t>
  </si>
  <si>
    <t>Baumit SilikonРutz  СиликонПутц * 2R</t>
  </si>
  <si>
    <t>Baumit SilikonРutz  СиликонПутц * 3R</t>
  </si>
  <si>
    <t>Baumit SilikonFarbe СиликонФарбе *</t>
  </si>
  <si>
    <t>Силикатные штукатурки и краски.</t>
  </si>
  <si>
    <t>Baumit SilikatPutz СиликатПутц * 1,5K</t>
  </si>
  <si>
    <t>Baumit SilikatPutz СиликатПутц * 2K</t>
  </si>
  <si>
    <t>Baumit SilikatPutz СиликатПутц * 3K</t>
  </si>
  <si>
    <t>Baumit SilikatPutz СиликатПутц * 2R</t>
  </si>
  <si>
    <t>Baumit SilikatPutz СиликатПутц * 3R</t>
  </si>
  <si>
    <t>Baumit SilikatFarbe СиликатФарбе *</t>
  </si>
  <si>
    <t>Акриловые штукатурки и краски.</t>
  </si>
  <si>
    <t>Baumit GranoporPutz  ГранопорПутц * 1,5K</t>
  </si>
  <si>
    <t>Baumit GranoporPutz  ГранопорПутц * 2K</t>
  </si>
  <si>
    <t>Baumit GranoporPutz  ГранопорПутц * 3K</t>
  </si>
  <si>
    <t>Baumit GranoporPutz  ГранопорПутц * 2R</t>
  </si>
  <si>
    <t>Baumit GranoporPutz  ГранопорПутц * 3R</t>
  </si>
  <si>
    <t>Baumit GranoporFarbe ГранопорФарбе *</t>
  </si>
  <si>
    <t>Минеральные штукатурки</t>
  </si>
  <si>
    <t>Baumit Edelputz Spezial K  Шайбен Путц SEP 0-1mm</t>
  </si>
  <si>
    <t>Baumit Edelputz Spezial K  Шайбен Путц SEP 0-2mm</t>
  </si>
  <si>
    <t>Baumit Edelputz Spezial K  Шайбен Путц SEP 0-3mm</t>
  </si>
  <si>
    <t>Baumit Edelputz Spezial R  Рау Путц MRP 0-2mm</t>
  </si>
  <si>
    <t>Baumit Edelputz Spezial R  Рау Путц MRP 0-3mm</t>
  </si>
  <si>
    <t>Мозаичные штукатурки</t>
  </si>
  <si>
    <t>Baumit MosaikPutz МозаикПутц</t>
  </si>
  <si>
    <t>Baumit MozaikPutz Fein МозаикПутц Файн</t>
  </si>
  <si>
    <t>Штукатурки машинного нанесения</t>
  </si>
  <si>
    <t>Клеи для плитки</t>
  </si>
  <si>
    <t>1 кг</t>
  </si>
  <si>
    <t>кг/м²</t>
  </si>
  <si>
    <t>м²</t>
  </si>
  <si>
    <t>1 м²</t>
  </si>
  <si>
    <t>Ед. измерения кг/упаковка</t>
  </si>
  <si>
    <t>Кол-во м²</t>
  </si>
  <si>
    <t>Материалы Baumit</t>
  </si>
  <si>
    <t>Единица 
Измерения</t>
  </si>
  <si>
    <t>Единица
 Измерения</t>
  </si>
  <si>
    <t>Baumit NanoporFarbe НанопорФарбе *</t>
  </si>
  <si>
    <t>Розничная Цена евро 
с НДС / т</t>
  </si>
  <si>
    <t>Стоимость Материала 
евро с НДС</t>
  </si>
  <si>
    <t>Цена евро с НДС</t>
  </si>
  <si>
    <t>Baumit Baumacol Pro</t>
  </si>
  <si>
    <t>Baumit Baumacol FlexUni</t>
  </si>
  <si>
    <t>Baumit Baumacol FlexTop</t>
  </si>
  <si>
    <t>Гидроизоляционные смеси</t>
  </si>
  <si>
    <t>Baumit Baumacol Proof</t>
  </si>
  <si>
    <t>Baumit Baumacol Protect</t>
  </si>
  <si>
    <t>Нивелирмассы</t>
  </si>
  <si>
    <t>Baumit Baumacol Nivello 10</t>
  </si>
  <si>
    <t>Baumit Baumacol Nivello 30</t>
  </si>
  <si>
    <t>Выравнивающие и ремонтные смеси</t>
  </si>
  <si>
    <t>Baumit Baumacol Planea</t>
  </si>
  <si>
    <t>Baumit MPI-25</t>
  </si>
  <si>
    <t>Baumit MPA-35</t>
  </si>
  <si>
    <t>Baumit Vorspritzer</t>
  </si>
  <si>
    <t>Baumit MVR- Uni</t>
  </si>
  <si>
    <t>Baumit Thermomortel</t>
  </si>
  <si>
    <t>Baumit Thermoputz</t>
  </si>
  <si>
    <t>Baumit Kantenfix</t>
  </si>
  <si>
    <t>Baumit MaschinenputzArmierung</t>
  </si>
  <si>
    <r>
      <t>Baumit SanierL</t>
    </r>
    <r>
      <rPr>
        <sz val="8"/>
        <rFont val="Arial Cyr"/>
        <family val="0"/>
      </rPr>
      <t>ö</t>
    </r>
    <r>
      <rPr>
        <sz val="8"/>
        <rFont val="Arial"/>
        <family val="2"/>
      </rPr>
      <t>sung</t>
    </r>
    <r>
      <rPr>
        <sz val="8"/>
        <rFont val="Arial"/>
        <family val="2"/>
      </rPr>
      <t xml:space="preserve"> </t>
    </r>
  </si>
  <si>
    <t>Baumit Baumacol Grund</t>
  </si>
  <si>
    <t>Baumit Baumacol SuperGrund</t>
  </si>
  <si>
    <t>1 л</t>
  </si>
  <si>
    <t>За</t>
  </si>
  <si>
    <t>Цена на финишный декоративный слой может изменяться в зависимости от цвета на 5-10%; в таблице указан белый базовый цвет.</t>
  </si>
  <si>
    <t>Стоимость материала ЕВРО с НДС на 1 м²</t>
  </si>
  <si>
    <t>Общая стоимость ЕВРО с НДС с учетом скидки</t>
  </si>
  <si>
    <t>Baumit Baumacol Basic</t>
  </si>
  <si>
    <r>
      <t xml:space="preserve">Теплоизоляция </t>
    </r>
    <r>
      <rPr>
        <b/>
        <sz val="29"/>
        <color indexed="9"/>
        <rFont val="Arial Cyr"/>
        <family val="2"/>
      </rPr>
      <t>■</t>
    </r>
    <r>
      <rPr>
        <b/>
        <sz val="34"/>
        <color indexed="9"/>
        <rFont val="Arial"/>
        <family val="2"/>
      </rPr>
      <t xml:space="preserve"> Штукатурки </t>
    </r>
    <r>
      <rPr>
        <b/>
        <sz val="29"/>
        <color indexed="9"/>
        <rFont val="Arial"/>
        <family val="2"/>
      </rPr>
      <t>■</t>
    </r>
    <r>
      <rPr>
        <b/>
        <sz val="34"/>
        <color indexed="9"/>
        <rFont val="Arial"/>
        <family val="2"/>
      </rPr>
      <t xml:space="preserve"> Краски</t>
    </r>
  </si>
  <si>
    <t>Цена ЕВРО    с НДС</t>
  </si>
  <si>
    <t>ООО Баумит Украина</t>
  </si>
  <si>
    <t>www.baumit.com</t>
  </si>
  <si>
    <t>office@baumit.com.ua</t>
  </si>
  <si>
    <t>Тел.: 044 568 52 54</t>
  </si>
  <si>
    <t>Факс: 044 568 52 54</t>
  </si>
  <si>
    <t>Калькулятор Баумит</t>
  </si>
  <si>
    <t>кг/пог.м</t>
  </si>
</sst>
</file>

<file path=xl/styles.xml><?xml version="1.0" encoding="utf-8"?>
<styleSheet xmlns="http://schemas.openxmlformats.org/spreadsheetml/2006/main">
  <numFmts count="6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\ &quot;ATS&quot;;\-#,##0\ &quot;ATS&quot;"/>
    <numFmt numFmtId="187" formatCode="#,##0\ &quot;ATS&quot;;[Red]\-#,##0\ &quot;ATS&quot;"/>
    <numFmt numFmtId="188" formatCode="#,##0.00\ &quot;ATS&quot;;\-#,##0.00\ &quot;ATS&quot;"/>
    <numFmt numFmtId="189" formatCode="#,##0.00\ &quot;ATS&quot;;[Red]\-#,##0.00\ &quot;ATS&quot;"/>
    <numFmt numFmtId="190" formatCode="_-* #,##0\ &quot;ATS&quot;_-;\-* #,##0\ &quot;ATS&quot;_-;_-* &quot;-&quot;\ &quot;ATS&quot;_-;_-@_-"/>
    <numFmt numFmtId="191" formatCode="_-* #,##0\ _A_T_S_-;\-* #,##0\ _A_T_S_-;_-* &quot;-&quot;\ _A_T_S_-;_-@_-"/>
    <numFmt numFmtId="192" formatCode="_-* #,##0.00\ &quot;ATS&quot;_-;\-* #,##0.00\ &quot;ATS&quot;_-;_-* &quot;-&quot;??\ &quot;ATS&quot;_-;_-@_-"/>
    <numFmt numFmtId="193" formatCode="_-* #,##0.00\ _A_T_S_-;\-* #,##0.00\ _A_T_S_-;_-* &quot;-&quot;??\ _A_T_S_-;_-@_-"/>
    <numFmt numFmtId="194" formatCode="&quot;ATS&quot;\ #,##0;\-&quot;ATS&quot;\ #,##0"/>
    <numFmt numFmtId="195" formatCode="&quot;ATS&quot;\ #,##0;[Red]\-&quot;ATS&quot;\ #,##0"/>
    <numFmt numFmtId="196" formatCode="&quot;ATS&quot;\ #,##0.00;\-&quot;ATS&quot;\ #,##0.00"/>
    <numFmt numFmtId="197" formatCode="&quot;ATS&quot;\ #,##0.00;[Red]\-&quot;ATS&quot;\ #,##0.00"/>
    <numFmt numFmtId="198" formatCode="_-&quot;ATS&quot;\ * #,##0_-;\-&quot;ATS&quot;\ * #,##0_-;_-&quot;ATS&quot;\ * &quot;-&quot;_-;_-@_-"/>
    <numFmt numFmtId="199" formatCode="_-&quot;ATS&quot;\ * #,##0.00_-;\-&quot;ATS&quot;\ * #,##0.00_-;_-&quot;ATS&quot;\ * &quot;-&quot;??_-;_-@_-"/>
    <numFmt numFmtId="200" formatCode="#,##0\ &quot;DM&quot;;\-#,##0\ &quot;DM&quot;"/>
    <numFmt numFmtId="201" formatCode="#,##0\ &quot;DM&quot;;[Red]\-#,##0\ &quot;DM&quot;"/>
    <numFmt numFmtId="202" formatCode="#,##0.00\ &quot;DM&quot;;\-#,##0.00\ &quot;DM&quot;"/>
    <numFmt numFmtId="203" formatCode="#,##0.00\ &quot;DM&quot;;[Red]\-#,##0.00\ &quot;DM&quot;"/>
    <numFmt numFmtId="204" formatCode="_-* #,##0\ &quot;DM&quot;_-;\-* #,##0\ &quot;DM&quot;_-;_-* &quot;-&quot;\ &quot;DM&quot;_-;_-@_-"/>
    <numFmt numFmtId="205" formatCode="_-* #,##0\ _D_M_-;\-* #,##0\ _D_M_-;_-* &quot;-&quot;\ _D_M_-;_-@_-"/>
    <numFmt numFmtId="206" formatCode="_-* #,##0.00\ &quot;DM&quot;_-;\-* #,##0.00\ &quot;DM&quot;_-;_-* &quot;-&quot;??\ &quot;DM&quot;_-;_-@_-"/>
    <numFmt numFmtId="207" formatCode="_-* #,##0.00\ _D_M_-;\-* #,##0.00\ _D_M_-;_-* &quot;-&quot;??\ _D_M_-;_-@_-"/>
    <numFmt numFmtId="208" formatCode="0.000"/>
    <numFmt numFmtId="209" formatCode="&quot;öS&quot;\ #.##0.00"/>
    <numFmt numFmtId="210" formatCode="[$€-2]\ #.##0.00"/>
    <numFmt numFmtId="211" formatCode="#.##0.00000"/>
    <numFmt numFmtId="212" formatCode="&quot;öS&quot;\ #.##"/>
    <numFmt numFmtId="213" formatCode="&quot;öS&quot;\ 0.00"/>
    <numFmt numFmtId="214" formatCode="[$€-2]\ 0.00"/>
    <numFmt numFmtId="215" formatCode="[$€-2]\ 0.00\ &quot;Euro&quot;"/>
    <numFmt numFmtId="216" formatCode="\ 0.00\ &quot;Euro&quot;"/>
    <numFmt numFmtId="217" formatCode="0.0000"/>
    <numFmt numFmtId="218" formatCode="#,##0.00_ ;\-#,##0.00\ "/>
    <numFmt numFmtId="219" formatCode="&quot;грн.&quot;\ #,##0.00;\-&quot;€&quot;\ #,##0.00"/>
    <numFmt numFmtId="220" formatCode="&quot;грн&quot;\ #,##0.00;\-&quot;€&quot;\ #,##0.00"/>
    <numFmt numFmtId="221" formatCode="#,##0.00\ _г_р_н_."/>
    <numFmt numFmtId="222" formatCode="[$-FC19]d\ mmmm\ yyyy\ &quot;г.&quot;"/>
    <numFmt numFmtId="223" formatCode="&quot;грн.&quot;\ #,##0;\-&quot;€&quot;\ #,##0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 Cyr"/>
      <family val="0"/>
    </font>
    <font>
      <b/>
      <sz val="8"/>
      <name val="Arial"/>
      <family val="2"/>
    </font>
    <font>
      <b/>
      <sz val="34"/>
      <color indexed="9"/>
      <name val="Arial"/>
      <family val="2"/>
    </font>
    <font>
      <b/>
      <sz val="29"/>
      <color indexed="9"/>
      <name val="Arial"/>
      <family val="2"/>
    </font>
    <font>
      <b/>
      <sz val="29"/>
      <color indexed="9"/>
      <name val="Arial Cyr"/>
      <family val="2"/>
    </font>
    <font>
      <sz val="7"/>
      <color indexed="23"/>
      <name val="Arial"/>
      <family val="0"/>
    </font>
    <font>
      <u val="single"/>
      <sz val="7"/>
      <color indexed="23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>
      <alignment horizontal="left"/>
      <protection/>
    </xf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5">
    <xf numFmtId="0" fontId="0" fillId="0" borderId="0" xfId="0" applyAlignment="1">
      <alignment/>
    </xf>
    <xf numFmtId="20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208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08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" fontId="0" fillId="22" borderId="0" xfId="0" applyNumberFormat="1" applyFill="1" applyAlignment="1">
      <alignment horizontal="right"/>
    </xf>
    <xf numFmtId="182" fontId="0" fillId="0" borderId="0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220" fontId="8" fillId="0" borderId="0" xfId="0" applyNumberFormat="1" applyFont="1" applyFill="1" applyBorder="1" applyAlignment="1">
      <alignment horizontal="right"/>
    </xf>
    <xf numFmtId="208" fontId="8" fillId="0" borderId="0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11" xfId="53" applyFont="1" applyFill="1" applyBorder="1" applyAlignment="1">
      <alignment horizontal="left" vertical="top" wrapText="1"/>
      <protection/>
    </xf>
    <xf numFmtId="0" fontId="11" fillId="0" borderId="12" xfId="53" applyFont="1" applyFill="1" applyBorder="1" applyAlignment="1">
      <alignment horizontal="left" vertical="top" wrapText="1"/>
      <protection/>
    </xf>
    <xf numFmtId="220" fontId="0" fillId="24" borderId="10" xfId="0" applyNumberFormat="1" applyFont="1" applyFill="1" applyBorder="1" applyAlignment="1">
      <alignment/>
    </xf>
    <xf numFmtId="0" fontId="13" fillId="24" borderId="11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5" fillId="24" borderId="11" xfId="0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0" fontId="13" fillId="24" borderId="13" xfId="0" applyFont="1" applyFill="1" applyBorder="1" applyAlignment="1">
      <alignment/>
    </xf>
    <xf numFmtId="208" fontId="0" fillId="24" borderId="10" xfId="0" applyNumberFormat="1" applyFont="1" applyFill="1" applyBorder="1" applyAlignment="1">
      <alignment horizontal="left"/>
    </xf>
    <xf numFmtId="2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0" fontId="13" fillId="24" borderId="11" xfId="0" applyFont="1" applyFill="1" applyBorder="1" applyAlignment="1">
      <alignment/>
    </xf>
    <xf numFmtId="2" fontId="0" fillId="24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wrapText="1"/>
    </xf>
    <xf numFmtId="208" fontId="8" fillId="0" borderId="15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0" fillId="22" borderId="1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Font="1" applyFill="1" applyBorder="1" applyAlignment="1">
      <alignment horizontal="center" wrapText="1"/>
    </xf>
    <xf numFmtId="208" fontId="0" fillId="0" borderId="16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2" fontId="0" fillId="0" borderId="20" xfId="0" applyNumberFormat="1" applyBorder="1" applyAlignment="1">
      <alignment horizontal="center"/>
    </xf>
    <xf numFmtId="2" fontId="0" fillId="24" borderId="21" xfId="0" applyNumberFormat="1" applyFill="1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24" borderId="21" xfId="0" applyNumberFormat="1" applyFill="1" applyBorder="1" applyAlignment="1">
      <alignment horizontal="center"/>
    </xf>
    <xf numFmtId="2" fontId="0" fillId="24" borderId="21" xfId="0" applyNumberFormat="1" applyFont="1" applyFill="1" applyBorder="1" applyAlignment="1">
      <alignment/>
    </xf>
    <xf numFmtId="2" fontId="0" fillId="22" borderId="22" xfId="0" applyNumberFormat="1" applyFon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2" fontId="8" fillId="0" borderId="29" xfId="0" applyNumberFormat="1" applyFont="1" applyFill="1" applyBorder="1" applyAlignment="1">
      <alignment horizontal="center" wrapText="1"/>
    </xf>
    <xf numFmtId="2" fontId="8" fillId="0" borderId="3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0" fillId="24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20" fontId="0" fillId="24" borderId="10" xfId="0" applyNumberFormat="1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208" fontId="0" fillId="0" borderId="10" xfId="0" applyNumberFormat="1" applyFont="1" applyFill="1" applyBorder="1" applyAlignment="1">
      <alignment horizontal="right"/>
    </xf>
    <xf numFmtId="208" fontId="0" fillId="24" borderId="10" xfId="0" applyNumberFormat="1" applyFont="1" applyFill="1" applyBorder="1" applyAlignment="1">
      <alignment horizontal="right"/>
    </xf>
    <xf numFmtId="208" fontId="0" fillId="0" borderId="22" xfId="0" applyNumberFormat="1" applyFont="1" applyFill="1" applyBorder="1" applyAlignment="1">
      <alignment horizontal="right"/>
    </xf>
    <xf numFmtId="0" fontId="11" fillId="0" borderId="11" xfId="0" applyFont="1" applyBorder="1" applyAlignment="1">
      <alignment/>
    </xf>
    <xf numFmtId="219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8" fillId="0" borderId="31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218" fontId="0" fillId="0" borderId="26" xfId="0" applyNumberFormat="1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2" fontId="0" fillId="0" borderId="26" xfId="0" applyNumberFormat="1" applyFont="1" applyFill="1" applyBorder="1" applyAlignment="1">
      <alignment horizontal="left"/>
    </xf>
    <xf numFmtId="2" fontId="0" fillId="0" borderId="26" xfId="0" applyNumberFormat="1" applyFill="1" applyBorder="1" applyAlignment="1">
      <alignment horizontal="left"/>
    </xf>
    <xf numFmtId="218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208" fontId="35" fillId="0" borderId="3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5" fillId="0" borderId="29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208" fontId="35" fillId="0" borderId="15" xfId="0" applyNumberFormat="1" applyFont="1" applyFill="1" applyBorder="1" applyAlignment="1">
      <alignment horizontal="center" wrapText="1"/>
    </xf>
    <xf numFmtId="208" fontId="35" fillId="0" borderId="29" xfId="0" applyNumberFormat="1" applyFont="1" applyFill="1" applyBorder="1" applyAlignment="1">
      <alignment horizontal="center" wrapText="1"/>
    </xf>
    <xf numFmtId="0" fontId="35" fillId="0" borderId="27" xfId="0" applyFont="1" applyFill="1" applyBorder="1" applyAlignment="1">
      <alignment horizontal="center" wrapText="1"/>
    </xf>
    <xf numFmtId="0" fontId="35" fillId="0" borderId="33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 wrapText="1"/>
    </xf>
    <xf numFmtId="0" fontId="4" fillId="0" borderId="34" xfId="0" applyFont="1" applyBorder="1" applyAlignment="1">
      <alignment/>
    </xf>
    <xf numFmtId="0" fontId="3" fillId="0" borderId="31" xfId="0" applyFont="1" applyBorder="1" applyAlignment="1">
      <alignment horizontal="right"/>
    </xf>
    <xf numFmtId="0" fontId="3" fillId="0" borderId="31" xfId="0" applyFont="1" applyBorder="1" applyAlignment="1">
      <alignment/>
    </xf>
    <xf numFmtId="208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6" xfId="0" applyFill="1" applyBorder="1" applyAlignment="1">
      <alignment/>
    </xf>
    <xf numFmtId="0" fontId="4" fillId="0" borderId="37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08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 horizontal="left"/>
    </xf>
    <xf numFmtId="0" fontId="11" fillId="0" borderId="36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2" fontId="0" fillId="0" borderId="38" xfId="0" applyNumberFormat="1" applyFont="1" applyFill="1" applyBorder="1" applyAlignment="1">
      <alignment horizontal="left"/>
    </xf>
    <xf numFmtId="2" fontId="0" fillId="0" borderId="14" xfId="0" applyNumberFormat="1" applyFont="1" applyFill="1" applyBorder="1" applyAlignment="1">
      <alignment horizontal="left"/>
    </xf>
    <xf numFmtId="2" fontId="8" fillId="0" borderId="39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4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0" fontId="40" fillId="0" borderId="0" xfId="42" applyFont="1" applyFill="1" applyBorder="1" applyAlignment="1">
      <alignment horizontal="right"/>
    </xf>
    <xf numFmtId="0" fontId="40" fillId="0" borderId="0" xfId="42" applyFont="1" applyAlignment="1">
      <alignment horizontal="right"/>
    </xf>
    <xf numFmtId="0" fontId="39" fillId="0" borderId="0" xfId="0" applyFont="1" applyFill="1" applyAlignment="1">
      <alignment/>
    </xf>
    <xf numFmtId="0" fontId="36" fillId="17" borderId="41" xfId="0" applyFont="1" applyFill="1" applyBorder="1" applyAlignment="1">
      <alignment/>
    </xf>
    <xf numFmtId="0" fontId="36" fillId="17" borderId="42" xfId="0" applyFont="1" applyFill="1" applyBorder="1" applyAlignment="1">
      <alignment/>
    </xf>
    <xf numFmtId="0" fontId="36" fillId="17" borderId="43" xfId="0" applyFont="1" applyFill="1" applyBorder="1" applyAlignment="1">
      <alignment/>
    </xf>
    <xf numFmtId="220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3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85725</xdr:rowOff>
    </xdr:from>
    <xdr:to>
      <xdr:col>10</xdr:col>
      <xdr:colOff>552450</xdr:colOff>
      <xdr:row>4</xdr:row>
      <xdr:rowOff>123825</xdr:rowOff>
    </xdr:to>
    <xdr:pic>
      <xdr:nvPicPr>
        <xdr:cNvPr id="1" name="Picture 1" descr="baumitlogo_large"/>
        <xdr:cNvPicPr preferRelativeResize="1">
          <a:picLocks noChangeAspect="1"/>
        </xdr:cNvPicPr>
      </xdr:nvPicPr>
      <xdr:blipFill>
        <a:blip r:embed="rId1"/>
        <a:srcRect t="6362" r="8035"/>
        <a:stretch>
          <a:fillRect/>
        </a:stretch>
      </xdr:blipFill>
      <xdr:spPr>
        <a:xfrm>
          <a:off x="7791450" y="8572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umit.com/" TargetMode="External" /><Relationship Id="rId2" Type="http://schemas.openxmlformats.org/officeDocument/2006/relationships/hyperlink" Target="mailto:office@baumit.com.ua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44.140625" style="0" customWidth="1"/>
    <col min="2" max="2" width="11.421875" style="50" customWidth="1"/>
    <col min="3" max="3" width="6.57421875" style="0" customWidth="1"/>
    <col min="4" max="4" width="9.00390625" style="0" customWidth="1"/>
    <col min="5" max="5" width="12.28125" style="0" customWidth="1"/>
    <col min="6" max="6" width="11.421875" style="50" customWidth="1"/>
    <col min="7" max="7" width="15.00390625" style="0" customWidth="1"/>
    <col min="8" max="8" width="11.421875" style="52" customWidth="1"/>
  </cols>
  <sheetData>
    <row r="1" ht="13.5" thickBot="1">
      <c r="A1" s="24"/>
    </row>
    <row r="2" spans="1:8" ht="42" customHeight="1" thickBot="1">
      <c r="A2" s="76" t="s">
        <v>58</v>
      </c>
      <c r="B2" s="77" t="s">
        <v>64</v>
      </c>
      <c r="C2" s="49" t="s">
        <v>88</v>
      </c>
      <c r="D2" s="78" t="s">
        <v>1</v>
      </c>
      <c r="E2" s="75" t="s">
        <v>60</v>
      </c>
      <c r="F2" s="79" t="s">
        <v>63</v>
      </c>
      <c r="G2" s="48" t="s">
        <v>56</v>
      </c>
      <c r="H2" s="80" t="s">
        <v>62</v>
      </c>
    </row>
    <row r="3" spans="1:8" ht="18">
      <c r="A3" s="59"/>
      <c r="B3" s="53"/>
      <c r="C3" s="54"/>
      <c r="D3" s="55"/>
      <c r="E3" s="56"/>
      <c r="F3" s="57"/>
      <c r="G3" s="58"/>
      <c r="H3" s="60"/>
    </row>
    <row r="4" spans="1:8" ht="12.75">
      <c r="A4" s="40" t="s">
        <v>3</v>
      </c>
      <c r="B4" s="44"/>
      <c r="C4" s="41"/>
      <c r="D4" s="42"/>
      <c r="E4" s="43"/>
      <c r="F4" s="46"/>
      <c r="G4" s="44"/>
      <c r="H4" s="61"/>
    </row>
    <row r="5" spans="1:8" ht="12.75">
      <c r="A5" s="29" t="s">
        <v>4</v>
      </c>
      <c r="B5" s="51">
        <f>H5/1000</f>
        <v>0.23771</v>
      </c>
      <c r="C5" s="86" t="s">
        <v>52</v>
      </c>
      <c r="D5" s="19">
        <v>4.5</v>
      </c>
      <c r="E5" s="81" t="s">
        <v>53</v>
      </c>
      <c r="F5" s="47">
        <f aca="true" t="shared" si="0" ref="F5:F12">B5*D5</f>
        <v>1.069695</v>
      </c>
      <c r="G5" s="36">
        <v>25</v>
      </c>
      <c r="H5" s="62">
        <v>237.71</v>
      </c>
    </row>
    <row r="6" spans="1:8" ht="12.75">
      <c r="A6" s="29" t="s">
        <v>5</v>
      </c>
      <c r="B6" s="51">
        <f aca="true" t="shared" si="1" ref="B6:B12">H6/1000</f>
        <v>0.28535000000000005</v>
      </c>
      <c r="C6" s="86" t="s">
        <v>52</v>
      </c>
      <c r="D6" s="19">
        <v>9</v>
      </c>
      <c r="E6" s="81" t="s">
        <v>53</v>
      </c>
      <c r="F6" s="47">
        <f t="shared" si="0"/>
        <v>2.5681500000000006</v>
      </c>
      <c r="G6" s="36">
        <v>25</v>
      </c>
      <c r="H6" s="62">
        <v>285.35</v>
      </c>
    </row>
    <row r="7" spans="1:8" ht="12.75">
      <c r="A7" s="29" t="s">
        <v>6</v>
      </c>
      <c r="B7" s="51">
        <f t="shared" si="1"/>
        <v>0.31710000000000005</v>
      </c>
      <c r="C7" s="86" t="s">
        <v>52</v>
      </c>
      <c r="D7" s="19">
        <v>9</v>
      </c>
      <c r="E7" s="81" t="s">
        <v>53</v>
      </c>
      <c r="F7" s="47">
        <f t="shared" si="0"/>
        <v>2.8539000000000003</v>
      </c>
      <c r="G7" s="36">
        <v>25</v>
      </c>
      <c r="H7" s="154">
        <v>317.1</v>
      </c>
    </row>
    <row r="8" spans="1:8" ht="12.75">
      <c r="A8" s="30" t="s">
        <v>7</v>
      </c>
      <c r="B8" s="51">
        <f t="shared" si="1"/>
        <v>0.34955</v>
      </c>
      <c r="C8" s="86" t="s">
        <v>52</v>
      </c>
      <c r="D8" s="19">
        <v>12</v>
      </c>
      <c r="E8" s="81" t="s">
        <v>53</v>
      </c>
      <c r="F8" s="47">
        <f t="shared" si="0"/>
        <v>4.1946</v>
      </c>
      <c r="G8" s="36">
        <v>25</v>
      </c>
      <c r="H8" s="62">
        <v>349.55</v>
      </c>
    </row>
    <row r="9" spans="1:8" ht="12.75">
      <c r="A9" s="30" t="s">
        <v>8</v>
      </c>
      <c r="B9" s="51">
        <f t="shared" si="1"/>
        <v>0.41393</v>
      </c>
      <c r="C9" s="86" t="s">
        <v>52</v>
      </c>
      <c r="D9" s="19">
        <v>9</v>
      </c>
      <c r="E9" s="81" t="s">
        <v>53</v>
      </c>
      <c r="F9" s="47">
        <f t="shared" si="0"/>
        <v>3.7253700000000003</v>
      </c>
      <c r="G9" s="36">
        <v>25</v>
      </c>
      <c r="H9" s="62">
        <v>413.93</v>
      </c>
    </row>
    <row r="10" spans="1:8" ht="12.75">
      <c r="A10" s="30" t="s">
        <v>9</v>
      </c>
      <c r="B10" s="51">
        <f t="shared" si="1"/>
        <v>2.613</v>
      </c>
      <c r="C10" s="86" t="s">
        <v>52</v>
      </c>
      <c r="D10" s="19">
        <v>2.5</v>
      </c>
      <c r="E10" s="81" t="s">
        <v>53</v>
      </c>
      <c r="F10" s="47">
        <f t="shared" si="0"/>
        <v>6.5325</v>
      </c>
      <c r="G10" s="36">
        <v>25</v>
      </c>
      <c r="H10" s="62">
        <v>2613</v>
      </c>
    </row>
    <row r="11" spans="1:8" ht="12.75">
      <c r="A11" s="30" t="s">
        <v>10</v>
      </c>
      <c r="B11" s="51">
        <f t="shared" si="1"/>
        <v>0.793</v>
      </c>
      <c r="C11" s="86" t="s">
        <v>52</v>
      </c>
      <c r="D11" s="19">
        <v>3</v>
      </c>
      <c r="E11" s="81" t="s">
        <v>53</v>
      </c>
      <c r="F11" s="47">
        <f t="shared" si="0"/>
        <v>2.379</v>
      </c>
      <c r="G11" s="36">
        <v>25</v>
      </c>
      <c r="H11" s="62">
        <v>793</v>
      </c>
    </row>
    <row r="12" spans="1:8" ht="12.75">
      <c r="A12" s="30" t="s">
        <v>11</v>
      </c>
      <c r="B12" s="51">
        <f t="shared" si="1"/>
        <v>0.38024</v>
      </c>
      <c r="C12" s="86" t="s">
        <v>52</v>
      </c>
      <c r="D12" s="19">
        <v>6.3</v>
      </c>
      <c r="E12" s="81" t="s">
        <v>53</v>
      </c>
      <c r="F12" s="47">
        <f t="shared" si="0"/>
        <v>2.395512</v>
      </c>
      <c r="G12" s="36">
        <v>25</v>
      </c>
      <c r="H12" s="62">
        <v>380.24</v>
      </c>
    </row>
    <row r="13" spans="1:8" ht="12.75">
      <c r="A13" s="30"/>
      <c r="B13" s="51"/>
      <c r="C13" s="86"/>
      <c r="D13" s="19"/>
      <c r="E13" s="81"/>
      <c r="F13" s="47"/>
      <c r="G13" s="36"/>
      <c r="H13" s="62"/>
    </row>
    <row r="14" spans="1:8" ht="12.75">
      <c r="A14" s="35" t="s">
        <v>12</v>
      </c>
      <c r="B14" s="39"/>
      <c r="C14" s="87"/>
      <c r="D14" s="38"/>
      <c r="E14" s="82"/>
      <c r="F14" s="46"/>
      <c r="G14" s="39"/>
      <c r="H14" s="63"/>
    </row>
    <row r="15" spans="1:8" ht="12.75">
      <c r="A15" s="30" t="s">
        <v>13</v>
      </c>
      <c r="B15" s="51">
        <f>H15/50</f>
        <v>0.74</v>
      </c>
      <c r="C15" s="86" t="s">
        <v>55</v>
      </c>
      <c r="D15" s="19">
        <v>1.25</v>
      </c>
      <c r="E15" s="83" t="s">
        <v>54</v>
      </c>
      <c r="F15" s="47">
        <f>B15*D15</f>
        <v>0.925</v>
      </c>
      <c r="G15" s="36">
        <v>50</v>
      </c>
      <c r="H15" s="154">
        <v>37</v>
      </c>
    </row>
    <row r="16" spans="1:8" ht="12.75">
      <c r="A16" s="30" t="s">
        <v>14</v>
      </c>
      <c r="B16" s="51">
        <f>H16/50</f>
        <v>0.84</v>
      </c>
      <c r="C16" s="86" t="s">
        <v>55</v>
      </c>
      <c r="D16" s="19">
        <v>1.25</v>
      </c>
      <c r="E16" s="81" t="s">
        <v>54</v>
      </c>
      <c r="F16" s="47">
        <f>B16*D16</f>
        <v>1.05</v>
      </c>
      <c r="G16" s="36">
        <v>50</v>
      </c>
      <c r="H16" s="62">
        <v>42</v>
      </c>
    </row>
    <row r="17" spans="1:8" ht="12.75">
      <c r="A17" s="30" t="s">
        <v>15</v>
      </c>
      <c r="B17" s="51">
        <f>H17/25</f>
        <v>1.97</v>
      </c>
      <c r="C17" s="86" t="s">
        <v>55</v>
      </c>
      <c r="D17" s="19">
        <v>1.25</v>
      </c>
      <c r="E17" s="81" t="s">
        <v>54</v>
      </c>
      <c r="F17" s="47">
        <f>B17*D17</f>
        <v>2.4625</v>
      </c>
      <c r="G17" s="36">
        <v>25</v>
      </c>
      <c r="H17" s="62">
        <v>49.25</v>
      </c>
    </row>
    <row r="18" spans="1:8" ht="12.75">
      <c r="A18" s="30" t="s">
        <v>83</v>
      </c>
      <c r="B18" s="51">
        <f>H18/25</f>
        <v>0.95</v>
      </c>
      <c r="C18" s="86" t="s">
        <v>55</v>
      </c>
      <c r="D18" s="19">
        <v>1.25</v>
      </c>
      <c r="E18" s="81" t="s">
        <v>54</v>
      </c>
      <c r="F18" s="47">
        <f>B18*D18</f>
        <v>1.1875</v>
      </c>
      <c r="G18" s="36">
        <v>50</v>
      </c>
      <c r="H18" s="62">
        <v>23.75</v>
      </c>
    </row>
    <row r="19" spans="1:8" ht="12.75">
      <c r="A19" s="30"/>
      <c r="B19" s="51"/>
      <c r="C19" s="86"/>
      <c r="D19" s="19"/>
      <c r="E19" s="81"/>
      <c r="F19" s="47"/>
      <c r="G19" s="36"/>
      <c r="H19" s="62"/>
    </row>
    <row r="20" spans="1:8" ht="12.75">
      <c r="A20" s="45" t="s">
        <v>16</v>
      </c>
      <c r="B20" s="39"/>
      <c r="C20" s="84"/>
      <c r="D20" s="34"/>
      <c r="E20" s="84"/>
      <c r="F20" s="39"/>
      <c r="G20" s="34"/>
      <c r="H20" s="64"/>
    </row>
    <row r="21" spans="1:8" ht="12.75">
      <c r="A21" s="30" t="s">
        <v>17</v>
      </c>
      <c r="B21" s="51">
        <f>H21/1000</f>
        <v>1.0933599999999999</v>
      </c>
      <c r="C21" s="86" t="s">
        <v>55</v>
      </c>
      <c r="D21" s="19">
        <v>0.3</v>
      </c>
      <c r="E21" s="81" t="s">
        <v>53</v>
      </c>
      <c r="F21" s="47">
        <f>B21*D21</f>
        <v>0.32800799999999997</v>
      </c>
      <c r="G21" s="36">
        <v>25</v>
      </c>
      <c r="H21" s="62">
        <v>1093.36</v>
      </c>
    </row>
    <row r="22" spans="1:8" ht="12.75">
      <c r="A22" s="30" t="s">
        <v>84</v>
      </c>
      <c r="B22" s="51">
        <f>H22/1000</f>
        <v>4.248189999999999</v>
      </c>
      <c r="C22" s="86" t="s">
        <v>55</v>
      </c>
      <c r="D22" s="19">
        <v>0.1</v>
      </c>
      <c r="E22" s="81" t="s">
        <v>53</v>
      </c>
      <c r="F22" s="47">
        <f>B22*D22</f>
        <v>0.42481899999999995</v>
      </c>
      <c r="G22" s="36">
        <v>10</v>
      </c>
      <c r="H22" s="62">
        <v>4248.19</v>
      </c>
    </row>
    <row r="23" spans="1:8" ht="12.75">
      <c r="A23" s="30" t="s">
        <v>85</v>
      </c>
      <c r="B23" s="51">
        <f>H23/1000</f>
        <v>3.46879</v>
      </c>
      <c r="C23" s="86" t="s">
        <v>55</v>
      </c>
      <c r="D23" s="19">
        <v>0.15</v>
      </c>
      <c r="E23" s="81" t="s">
        <v>53</v>
      </c>
      <c r="F23" s="47">
        <f>B23*D23</f>
        <v>0.5203184999999999</v>
      </c>
      <c r="G23" s="36">
        <v>25</v>
      </c>
      <c r="H23" s="62">
        <v>3468.79</v>
      </c>
    </row>
    <row r="24" spans="1:8" ht="12.75">
      <c r="A24" s="30" t="s">
        <v>86</v>
      </c>
      <c r="B24" s="51">
        <f>H24/1000</f>
        <v>4.93543</v>
      </c>
      <c r="C24" s="86" t="s">
        <v>55</v>
      </c>
      <c r="D24" s="19">
        <v>0.15</v>
      </c>
      <c r="E24" s="81" t="s">
        <v>53</v>
      </c>
      <c r="F24" s="47">
        <f>B24*D24</f>
        <v>0.7403145</v>
      </c>
      <c r="G24" s="36">
        <v>5</v>
      </c>
      <c r="H24" s="62">
        <v>4935.43</v>
      </c>
    </row>
    <row r="25" spans="1:8" ht="12.75">
      <c r="A25" s="30"/>
      <c r="B25" s="51"/>
      <c r="C25" s="86"/>
      <c r="D25" s="19"/>
      <c r="E25" s="81"/>
      <c r="F25" s="47"/>
      <c r="G25" s="36"/>
      <c r="H25" s="62"/>
    </row>
    <row r="26" spans="1:8" ht="12.75">
      <c r="A26" s="35" t="s">
        <v>18</v>
      </c>
      <c r="B26" s="39"/>
      <c r="C26" s="87"/>
      <c r="D26" s="38"/>
      <c r="E26" s="82"/>
      <c r="F26" s="46"/>
      <c r="G26" s="39"/>
      <c r="H26" s="63"/>
    </row>
    <row r="27" spans="1:8" ht="12.75">
      <c r="A27" s="30" t="s">
        <v>19</v>
      </c>
      <c r="B27" s="51">
        <f>H27/1000</f>
        <v>2.51788</v>
      </c>
      <c r="C27" s="86" t="s">
        <v>52</v>
      </c>
      <c r="D27" s="19">
        <v>2.5</v>
      </c>
      <c r="E27" s="81" t="s">
        <v>53</v>
      </c>
      <c r="F27" s="47">
        <f>B27*D27</f>
        <v>6.2947</v>
      </c>
      <c r="G27" s="36">
        <v>30</v>
      </c>
      <c r="H27" s="62">
        <v>2517.88</v>
      </c>
    </row>
    <row r="28" spans="1:8" ht="12.75">
      <c r="A28" s="89" t="s">
        <v>61</v>
      </c>
      <c r="B28" s="51">
        <f>H28/1000</f>
        <v>3.65465</v>
      </c>
      <c r="C28" s="86" t="s">
        <v>52</v>
      </c>
      <c r="D28" s="19">
        <v>0.5</v>
      </c>
      <c r="E28" s="81" t="s">
        <v>53</v>
      </c>
      <c r="F28" s="47">
        <f>B28*D28</f>
        <v>1.827325</v>
      </c>
      <c r="G28" s="36">
        <v>25</v>
      </c>
      <c r="H28" s="62">
        <v>3654.65</v>
      </c>
    </row>
    <row r="29" spans="1:8" ht="12.75">
      <c r="A29" s="30"/>
      <c r="B29" s="51"/>
      <c r="C29" s="86"/>
      <c r="D29" s="19"/>
      <c r="E29" s="81"/>
      <c r="F29" s="47"/>
      <c r="G29" s="36"/>
      <c r="H29" s="62"/>
    </row>
    <row r="30" spans="1:8" ht="12.75">
      <c r="A30" s="35" t="s">
        <v>20</v>
      </c>
      <c r="B30" s="39"/>
      <c r="C30" s="87"/>
      <c r="D30" s="38"/>
      <c r="E30" s="82"/>
      <c r="F30" s="46"/>
      <c r="G30" s="39"/>
      <c r="H30" s="63"/>
    </row>
    <row r="31" spans="1:8" ht="12.75">
      <c r="A31" s="30" t="s">
        <v>21</v>
      </c>
      <c r="B31" s="51">
        <f aca="true" t="shared" si="2" ref="B31:B36">H31/1000</f>
        <v>1.9529100000000001</v>
      </c>
      <c r="C31" s="86" t="s">
        <v>52</v>
      </c>
      <c r="D31" s="19">
        <v>2.5</v>
      </c>
      <c r="E31" s="81" t="s">
        <v>53</v>
      </c>
      <c r="F31" s="47">
        <f aca="true" t="shared" si="3" ref="F31:F39">B31*D31</f>
        <v>4.882275</v>
      </c>
      <c r="G31" s="36">
        <v>30</v>
      </c>
      <c r="H31" s="62">
        <v>1952.91</v>
      </c>
    </row>
    <row r="32" spans="1:8" ht="12.75">
      <c r="A32" s="30" t="s">
        <v>22</v>
      </c>
      <c r="B32" s="51">
        <f t="shared" si="2"/>
        <v>1.9529100000000001</v>
      </c>
      <c r="C32" s="86" t="s">
        <v>52</v>
      </c>
      <c r="D32" s="19">
        <v>3.2</v>
      </c>
      <c r="E32" s="81" t="s">
        <v>53</v>
      </c>
      <c r="F32" s="47">
        <f t="shared" si="3"/>
        <v>6.249312000000001</v>
      </c>
      <c r="G32" s="36">
        <v>30</v>
      </c>
      <c r="H32" s="62">
        <v>1952.91</v>
      </c>
    </row>
    <row r="33" spans="1:8" ht="12.75">
      <c r="A33" s="30" t="s">
        <v>23</v>
      </c>
      <c r="B33" s="51">
        <f t="shared" si="2"/>
        <v>1.9529100000000001</v>
      </c>
      <c r="C33" s="86" t="s">
        <v>52</v>
      </c>
      <c r="D33" s="19">
        <v>4.2</v>
      </c>
      <c r="E33" s="81" t="s">
        <v>53</v>
      </c>
      <c r="F33" s="47">
        <f t="shared" si="3"/>
        <v>8.202222</v>
      </c>
      <c r="G33" s="36">
        <v>30</v>
      </c>
      <c r="H33" s="62">
        <v>1952.91</v>
      </c>
    </row>
    <row r="34" spans="1:8" ht="12.75">
      <c r="A34" s="30" t="s">
        <v>24</v>
      </c>
      <c r="B34" s="51">
        <f t="shared" si="2"/>
        <v>1.9529100000000001</v>
      </c>
      <c r="C34" s="86" t="s">
        <v>52</v>
      </c>
      <c r="D34" s="19">
        <v>2.8</v>
      </c>
      <c r="E34" s="81" t="s">
        <v>53</v>
      </c>
      <c r="F34" s="47">
        <f t="shared" si="3"/>
        <v>5.468148</v>
      </c>
      <c r="G34" s="36">
        <v>30</v>
      </c>
      <c r="H34" s="62">
        <v>1952.91</v>
      </c>
    </row>
    <row r="35" spans="1:8" ht="12.75">
      <c r="A35" s="30" t="s">
        <v>25</v>
      </c>
      <c r="B35" s="51">
        <f t="shared" si="2"/>
        <v>1.9529100000000001</v>
      </c>
      <c r="C35" s="86" t="s">
        <v>52</v>
      </c>
      <c r="D35" s="19">
        <v>3.9</v>
      </c>
      <c r="E35" s="81" t="s">
        <v>53</v>
      </c>
      <c r="F35" s="47">
        <f t="shared" si="3"/>
        <v>7.6163490000000005</v>
      </c>
      <c r="G35" s="36">
        <v>30</v>
      </c>
      <c r="H35" s="62">
        <v>1952.91</v>
      </c>
    </row>
    <row r="36" spans="1:8" ht="12.75">
      <c r="A36" s="30" t="s">
        <v>26</v>
      </c>
      <c r="B36" s="51">
        <f t="shared" si="2"/>
        <v>3.20783</v>
      </c>
      <c r="C36" s="86" t="s">
        <v>52</v>
      </c>
      <c r="D36" s="19">
        <v>0.5</v>
      </c>
      <c r="E36" s="81" t="s">
        <v>53</v>
      </c>
      <c r="F36" s="47">
        <f t="shared" si="3"/>
        <v>1.603915</v>
      </c>
      <c r="G36" s="36">
        <v>25</v>
      </c>
      <c r="H36" s="62">
        <v>3207.83</v>
      </c>
    </row>
    <row r="37" spans="1:8" ht="12.75">
      <c r="A37" s="30"/>
      <c r="B37" s="51"/>
      <c r="C37" s="86"/>
      <c r="D37" s="19"/>
      <c r="E37" s="81"/>
      <c r="F37" s="47"/>
      <c r="G37" s="36"/>
      <c r="H37" s="62"/>
    </row>
    <row r="38" spans="1:8" ht="12.75">
      <c r="A38" s="35" t="s">
        <v>27</v>
      </c>
      <c r="B38" s="39"/>
      <c r="C38" s="87"/>
      <c r="D38" s="38"/>
      <c r="E38" s="82"/>
      <c r="F38" s="46"/>
      <c r="G38" s="39"/>
      <c r="H38" s="63"/>
    </row>
    <row r="39" spans="1:8" ht="12.75">
      <c r="A39" s="30" t="s">
        <v>28</v>
      </c>
      <c r="B39" s="51">
        <f aca="true" t="shared" si="4" ref="B39:B44">H39/1000</f>
        <v>1.7618399999999999</v>
      </c>
      <c r="C39" s="86" t="s">
        <v>52</v>
      </c>
      <c r="D39" s="19">
        <v>2.5</v>
      </c>
      <c r="E39" s="81" t="s">
        <v>53</v>
      </c>
      <c r="F39" s="47">
        <f t="shared" si="3"/>
        <v>4.404599999999999</v>
      </c>
      <c r="G39" s="36">
        <v>30</v>
      </c>
      <c r="H39" s="62">
        <v>1761.84</v>
      </c>
    </row>
    <row r="40" spans="1:8" ht="12.75">
      <c r="A40" s="30" t="s">
        <v>29</v>
      </c>
      <c r="B40" s="51">
        <f t="shared" si="4"/>
        <v>1.7618399999999999</v>
      </c>
      <c r="C40" s="86" t="s">
        <v>52</v>
      </c>
      <c r="D40" s="19">
        <v>3.2</v>
      </c>
      <c r="E40" s="81" t="s">
        <v>53</v>
      </c>
      <c r="F40" s="47">
        <f>B40*D40</f>
        <v>5.637888</v>
      </c>
      <c r="G40" s="36">
        <v>30</v>
      </c>
      <c r="H40" s="62">
        <v>1761.84</v>
      </c>
    </row>
    <row r="41" spans="1:8" ht="12.75">
      <c r="A41" s="30" t="s">
        <v>30</v>
      </c>
      <c r="B41" s="51">
        <f t="shared" si="4"/>
        <v>1.7618399999999999</v>
      </c>
      <c r="C41" s="86" t="s">
        <v>52</v>
      </c>
      <c r="D41" s="19">
        <v>4.2</v>
      </c>
      <c r="E41" s="81" t="s">
        <v>53</v>
      </c>
      <c r="F41" s="47">
        <f>B41*D41</f>
        <v>7.399728</v>
      </c>
      <c r="G41" s="36">
        <v>30</v>
      </c>
      <c r="H41" s="62">
        <v>1761.84</v>
      </c>
    </row>
    <row r="42" spans="1:8" ht="12.75">
      <c r="A42" s="30" t="s">
        <v>31</v>
      </c>
      <c r="B42" s="51">
        <f t="shared" si="4"/>
        <v>1.7618399999999999</v>
      </c>
      <c r="C42" s="86" t="s">
        <v>52</v>
      </c>
      <c r="D42" s="19">
        <v>2.8</v>
      </c>
      <c r="E42" s="81" t="s">
        <v>53</v>
      </c>
      <c r="F42" s="47">
        <f>B42*D42</f>
        <v>4.933151999999999</v>
      </c>
      <c r="G42" s="36">
        <v>30</v>
      </c>
      <c r="H42" s="62">
        <v>1761.84</v>
      </c>
    </row>
    <row r="43" spans="1:8" ht="12.75">
      <c r="A43" s="30" t="s">
        <v>32</v>
      </c>
      <c r="B43" s="51">
        <f t="shared" si="4"/>
        <v>1.7618399999999999</v>
      </c>
      <c r="C43" s="86" t="s">
        <v>52</v>
      </c>
      <c r="D43" s="19">
        <v>3.9</v>
      </c>
      <c r="E43" s="81" t="s">
        <v>53</v>
      </c>
      <c r="F43" s="47">
        <f>B43*D43</f>
        <v>6.871175999999999</v>
      </c>
      <c r="G43" s="36">
        <v>30</v>
      </c>
      <c r="H43" s="62">
        <v>1761.84</v>
      </c>
    </row>
    <row r="44" spans="1:8" ht="12.75">
      <c r="A44" s="30" t="s">
        <v>33</v>
      </c>
      <c r="B44" s="51">
        <f t="shared" si="4"/>
        <v>2.15679</v>
      </c>
      <c r="C44" s="86" t="s">
        <v>52</v>
      </c>
      <c r="D44" s="26">
        <v>0.5</v>
      </c>
      <c r="E44" s="81" t="s">
        <v>53</v>
      </c>
      <c r="F44" s="47">
        <f>B44*D44</f>
        <v>1.078395</v>
      </c>
      <c r="G44" s="36">
        <v>25</v>
      </c>
      <c r="H44" s="62">
        <v>2156.79</v>
      </c>
    </row>
    <row r="45" spans="1:8" ht="12.75">
      <c r="A45" s="30"/>
      <c r="B45" s="51"/>
      <c r="C45" s="86"/>
      <c r="D45" s="26"/>
      <c r="E45" s="81"/>
      <c r="F45" s="47"/>
      <c r="G45" s="36"/>
      <c r="H45" s="62"/>
    </row>
    <row r="46" spans="1:8" ht="12.75">
      <c r="A46" s="35" t="s">
        <v>34</v>
      </c>
      <c r="B46" s="39"/>
      <c r="C46" s="87"/>
      <c r="D46" s="38"/>
      <c r="E46" s="82"/>
      <c r="F46" s="46"/>
      <c r="G46" s="39"/>
      <c r="H46" s="63"/>
    </row>
    <row r="47" spans="1:8" ht="12.75">
      <c r="A47" s="30" t="s">
        <v>35</v>
      </c>
      <c r="B47" s="51">
        <f aca="true" t="shared" si="5" ref="B47:B52">H47/1000</f>
        <v>1.55099</v>
      </c>
      <c r="C47" s="86" t="s">
        <v>52</v>
      </c>
      <c r="D47" s="19">
        <v>2.5</v>
      </c>
      <c r="E47" s="81" t="s">
        <v>53</v>
      </c>
      <c r="F47" s="47">
        <f aca="true" t="shared" si="6" ref="F47:F52">B47*D47</f>
        <v>3.8774750000000004</v>
      </c>
      <c r="G47" s="36">
        <v>30</v>
      </c>
      <c r="H47" s="62">
        <v>1550.99</v>
      </c>
    </row>
    <row r="48" spans="1:8" ht="12.75">
      <c r="A48" s="30" t="s">
        <v>36</v>
      </c>
      <c r="B48" s="51">
        <f t="shared" si="5"/>
        <v>1.55099</v>
      </c>
      <c r="C48" s="86" t="s">
        <v>52</v>
      </c>
      <c r="D48" s="19">
        <v>3.2</v>
      </c>
      <c r="E48" s="81" t="s">
        <v>53</v>
      </c>
      <c r="F48" s="47">
        <f t="shared" si="6"/>
        <v>4.9631680000000005</v>
      </c>
      <c r="G48" s="36">
        <v>30</v>
      </c>
      <c r="H48" s="62">
        <v>1550.99</v>
      </c>
    </row>
    <row r="49" spans="1:8" ht="12.75">
      <c r="A49" s="30" t="s">
        <v>37</v>
      </c>
      <c r="B49" s="51">
        <f t="shared" si="5"/>
        <v>1.55099</v>
      </c>
      <c r="C49" s="86" t="s">
        <v>52</v>
      </c>
      <c r="D49" s="19">
        <v>4.2</v>
      </c>
      <c r="E49" s="81" t="s">
        <v>53</v>
      </c>
      <c r="F49" s="47">
        <f>B49*D49</f>
        <v>6.514158000000001</v>
      </c>
      <c r="G49" s="36">
        <v>30</v>
      </c>
      <c r="H49" s="62">
        <v>1550.99</v>
      </c>
    </row>
    <row r="50" spans="1:8" ht="12.75">
      <c r="A50" s="30" t="s">
        <v>38</v>
      </c>
      <c r="B50" s="51">
        <f t="shared" si="5"/>
        <v>1.55099</v>
      </c>
      <c r="C50" s="86" t="s">
        <v>52</v>
      </c>
      <c r="D50" s="19">
        <v>2.8</v>
      </c>
      <c r="E50" s="81" t="s">
        <v>53</v>
      </c>
      <c r="F50" s="47">
        <f>B50*D50</f>
        <v>4.342772</v>
      </c>
      <c r="G50" s="36">
        <v>30</v>
      </c>
      <c r="H50" s="62">
        <v>1550.99</v>
      </c>
    </row>
    <row r="51" spans="1:8" ht="12.75">
      <c r="A51" s="30" t="s">
        <v>39</v>
      </c>
      <c r="B51" s="51">
        <f t="shared" si="5"/>
        <v>1.55099</v>
      </c>
      <c r="C51" s="86" t="s">
        <v>52</v>
      </c>
      <c r="D51" s="19">
        <v>3.9</v>
      </c>
      <c r="E51" s="81" t="s">
        <v>53</v>
      </c>
      <c r="F51" s="47">
        <f t="shared" si="6"/>
        <v>6.0488610000000005</v>
      </c>
      <c r="G51" s="36">
        <v>30</v>
      </c>
      <c r="H51" s="62">
        <v>1550.99</v>
      </c>
    </row>
    <row r="52" spans="1:8" ht="12.75">
      <c r="A52" s="30" t="s">
        <v>40</v>
      </c>
      <c r="B52" s="51">
        <f t="shared" si="5"/>
        <v>2.16066</v>
      </c>
      <c r="C52" s="86" t="s">
        <v>52</v>
      </c>
      <c r="D52" s="19">
        <v>0.5</v>
      </c>
      <c r="E52" s="81" t="s">
        <v>53</v>
      </c>
      <c r="F52" s="47">
        <f t="shared" si="6"/>
        <v>1.08033</v>
      </c>
      <c r="G52" s="36">
        <v>25</v>
      </c>
      <c r="H52" s="62">
        <v>2160.66</v>
      </c>
    </row>
    <row r="53" spans="1:8" ht="12.75">
      <c r="A53" s="30"/>
      <c r="B53" s="51"/>
      <c r="C53" s="86"/>
      <c r="D53" s="19"/>
      <c r="E53" s="81"/>
      <c r="F53" s="47"/>
      <c r="G53" s="36"/>
      <c r="H53" s="62"/>
    </row>
    <row r="54" spans="1:8" ht="12.75">
      <c r="A54" s="35" t="s">
        <v>41</v>
      </c>
      <c r="B54" s="39"/>
      <c r="C54" s="87"/>
      <c r="D54" s="38"/>
      <c r="E54" s="82"/>
      <c r="F54" s="46"/>
      <c r="G54" s="39"/>
      <c r="H54" s="63"/>
    </row>
    <row r="55" spans="1:8" ht="12.75">
      <c r="A55" s="30" t="s">
        <v>42</v>
      </c>
      <c r="B55" s="51">
        <f>H55/1000</f>
        <v>0.46646</v>
      </c>
      <c r="C55" s="86" t="s">
        <v>52</v>
      </c>
      <c r="D55" s="19">
        <v>2.3</v>
      </c>
      <c r="E55" s="81" t="s">
        <v>53</v>
      </c>
      <c r="F55" s="47">
        <f>B55*D55</f>
        <v>1.0728579999999999</v>
      </c>
      <c r="G55" s="36">
        <v>25</v>
      </c>
      <c r="H55" s="62">
        <v>466.46</v>
      </c>
    </row>
    <row r="56" spans="1:8" ht="12.75">
      <c r="A56" s="30" t="s">
        <v>43</v>
      </c>
      <c r="B56" s="51">
        <f>H56/1000</f>
        <v>0.46646</v>
      </c>
      <c r="C56" s="86" t="s">
        <v>52</v>
      </c>
      <c r="D56" s="19">
        <v>3.3</v>
      </c>
      <c r="E56" s="81" t="s">
        <v>53</v>
      </c>
      <c r="F56" s="47">
        <f>B56*D56</f>
        <v>1.539318</v>
      </c>
      <c r="G56" s="36">
        <v>25</v>
      </c>
      <c r="H56" s="62">
        <v>466.46</v>
      </c>
    </row>
    <row r="57" spans="1:8" ht="12.75">
      <c r="A57" s="30" t="s">
        <v>44</v>
      </c>
      <c r="B57" s="51">
        <f>H57/1000</f>
        <v>0.46646</v>
      </c>
      <c r="C57" s="86" t="s">
        <v>52</v>
      </c>
      <c r="D57" s="19">
        <v>4</v>
      </c>
      <c r="E57" s="81" t="s">
        <v>53</v>
      </c>
      <c r="F57" s="47">
        <f>B57*D57</f>
        <v>1.86584</v>
      </c>
      <c r="G57" s="36">
        <v>25</v>
      </c>
      <c r="H57" s="62">
        <v>466.46</v>
      </c>
    </row>
    <row r="58" spans="1:8" ht="12.75">
      <c r="A58" s="30" t="s">
        <v>45</v>
      </c>
      <c r="B58" s="51">
        <f>H58/1000</f>
        <v>0.46646</v>
      </c>
      <c r="C58" s="86" t="s">
        <v>52</v>
      </c>
      <c r="D58" s="19">
        <v>3</v>
      </c>
      <c r="E58" s="81" t="s">
        <v>53</v>
      </c>
      <c r="F58" s="47">
        <f>B58*D58</f>
        <v>1.3993799999999998</v>
      </c>
      <c r="G58" s="36">
        <v>25</v>
      </c>
      <c r="H58" s="62">
        <v>466.46</v>
      </c>
    </row>
    <row r="59" spans="1:8" ht="12.75">
      <c r="A59" s="30" t="s">
        <v>46</v>
      </c>
      <c r="B59" s="51">
        <f>H59/1000</f>
        <v>0.46646</v>
      </c>
      <c r="C59" s="86" t="s">
        <v>52</v>
      </c>
      <c r="D59" s="19">
        <v>4</v>
      </c>
      <c r="E59" s="81" t="s">
        <v>53</v>
      </c>
      <c r="F59" s="47">
        <f>B59*D59</f>
        <v>1.86584</v>
      </c>
      <c r="G59" s="36">
        <v>25</v>
      </c>
      <c r="H59" s="62">
        <v>466.46</v>
      </c>
    </row>
    <row r="60" spans="1:8" ht="12.75">
      <c r="A60" s="30"/>
      <c r="B60" s="51"/>
      <c r="C60" s="86"/>
      <c r="D60" s="19"/>
      <c r="E60" s="81"/>
      <c r="F60" s="47"/>
      <c r="G60" s="36"/>
      <c r="H60" s="62"/>
    </row>
    <row r="61" spans="1:8" ht="12.75">
      <c r="A61" s="35" t="s">
        <v>47</v>
      </c>
      <c r="B61" s="39"/>
      <c r="C61" s="87"/>
      <c r="D61" s="38"/>
      <c r="E61" s="82"/>
      <c r="F61" s="46"/>
      <c r="G61" s="39"/>
      <c r="H61" s="63"/>
    </row>
    <row r="62" spans="1:8" ht="12.75">
      <c r="A62" s="30" t="s">
        <v>48</v>
      </c>
      <c r="B62" s="39">
        <f>H62/1000</f>
        <v>1.7913</v>
      </c>
      <c r="C62" s="86" t="s">
        <v>52</v>
      </c>
      <c r="D62" s="17">
        <v>5.5</v>
      </c>
      <c r="E62" s="81" t="s">
        <v>53</v>
      </c>
      <c r="F62" s="47">
        <f>B62*D62</f>
        <v>9.85215</v>
      </c>
      <c r="G62" s="36">
        <v>30</v>
      </c>
      <c r="H62" s="62">
        <v>1791.3</v>
      </c>
    </row>
    <row r="63" spans="1:8" ht="12.75">
      <c r="A63" s="30" t="s">
        <v>49</v>
      </c>
      <c r="B63" s="39">
        <f>H63/1000</f>
        <v>1.7913</v>
      </c>
      <c r="C63" s="86" t="s">
        <v>52</v>
      </c>
      <c r="D63" s="19">
        <v>2.8</v>
      </c>
      <c r="E63" s="81" t="s">
        <v>53</v>
      </c>
      <c r="F63" s="47">
        <f>B63*D63</f>
        <v>5.015639999999999</v>
      </c>
      <c r="G63" s="36">
        <v>20</v>
      </c>
      <c r="H63" s="62">
        <v>1791.3</v>
      </c>
    </row>
    <row r="64" spans="1:8" ht="12.75">
      <c r="A64" s="30"/>
      <c r="B64" s="39"/>
      <c r="C64" s="86"/>
      <c r="D64" s="19"/>
      <c r="E64" s="81"/>
      <c r="F64" s="47"/>
      <c r="G64" s="36"/>
      <c r="H64" s="62"/>
    </row>
    <row r="65" spans="1:8" ht="12.75">
      <c r="A65" s="35" t="s">
        <v>50</v>
      </c>
      <c r="B65" s="39"/>
      <c r="C65" s="87"/>
      <c r="D65" s="38"/>
      <c r="E65" s="82"/>
      <c r="F65" s="46"/>
      <c r="G65" s="39"/>
      <c r="H65" s="63"/>
    </row>
    <row r="66" spans="1:8" ht="12.75">
      <c r="A66" s="31" t="s">
        <v>76</v>
      </c>
      <c r="B66" s="51">
        <f>H66/1000</f>
        <v>0.1365</v>
      </c>
      <c r="C66" s="86" t="s">
        <v>52</v>
      </c>
      <c r="D66" s="19">
        <v>13</v>
      </c>
      <c r="E66" s="81" t="s">
        <v>53</v>
      </c>
      <c r="F66" s="47">
        <f>B66*D66</f>
        <v>1.7745000000000002</v>
      </c>
      <c r="G66" s="36">
        <v>40</v>
      </c>
      <c r="H66" s="62">
        <v>136.5</v>
      </c>
    </row>
    <row r="67" spans="1:8" ht="12.75">
      <c r="A67" s="31" t="s">
        <v>77</v>
      </c>
      <c r="B67" s="51">
        <f aca="true" t="shared" si="7" ref="B67:B72">H67/1000</f>
        <v>0.15015</v>
      </c>
      <c r="C67" s="86" t="s">
        <v>52</v>
      </c>
      <c r="D67" s="19">
        <v>13</v>
      </c>
      <c r="E67" s="81" t="s">
        <v>53</v>
      </c>
      <c r="F67" s="47">
        <f>B67*D67</f>
        <v>1.95195</v>
      </c>
      <c r="G67" s="36">
        <v>40</v>
      </c>
      <c r="H67" s="62">
        <v>150.15</v>
      </c>
    </row>
    <row r="68" spans="1:8" ht="12.75">
      <c r="A68" s="31" t="s">
        <v>78</v>
      </c>
      <c r="B68" s="51">
        <f t="shared" si="7"/>
        <v>0.14287</v>
      </c>
      <c r="C68" s="86" t="s">
        <v>52</v>
      </c>
      <c r="D68" s="19">
        <v>5</v>
      </c>
      <c r="E68" s="81" t="s">
        <v>53</v>
      </c>
      <c r="F68" s="47">
        <f aca="true" t="shared" si="8" ref="F68:F78">B68*D68</f>
        <v>0.71435</v>
      </c>
      <c r="G68" s="36">
        <v>40</v>
      </c>
      <c r="H68" s="62">
        <v>142.87</v>
      </c>
    </row>
    <row r="69" spans="1:8" ht="12.75">
      <c r="A69" s="31" t="s">
        <v>79</v>
      </c>
      <c r="B69" s="51">
        <f t="shared" si="7"/>
        <v>0.21203</v>
      </c>
      <c r="C69" s="86" t="s">
        <v>52</v>
      </c>
      <c r="D69" s="19">
        <v>11.5</v>
      </c>
      <c r="E69" s="81" t="s">
        <v>53</v>
      </c>
      <c r="F69" s="47">
        <f t="shared" si="8"/>
        <v>2.438345</v>
      </c>
      <c r="G69" s="36">
        <v>40</v>
      </c>
      <c r="H69" s="62">
        <v>212.03</v>
      </c>
    </row>
    <row r="70" spans="1:8" ht="12.75">
      <c r="A70" s="31" t="s">
        <v>80</v>
      </c>
      <c r="B70" s="51">
        <f t="shared" si="7"/>
        <v>0.24364</v>
      </c>
      <c r="C70" s="86" t="s">
        <v>52</v>
      </c>
      <c r="D70" s="19"/>
      <c r="E70" s="81" t="s">
        <v>53</v>
      </c>
      <c r="F70" s="47">
        <f t="shared" si="8"/>
        <v>0</v>
      </c>
      <c r="G70" s="36">
        <v>40</v>
      </c>
      <c r="H70" s="62">
        <v>243.64</v>
      </c>
    </row>
    <row r="71" spans="1:8" ht="12.75">
      <c r="A71" s="31" t="s">
        <v>81</v>
      </c>
      <c r="B71" s="51">
        <f t="shared" si="7"/>
        <v>0.24364</v>
      </c>
      <c r="C71" s="86" t="s">
        <v>87</v>
      </c>
      <c r="D71" s="19">
        <v>10</v>
      </c>
      <c r="E71" s="81" t="s">
        <v>53</v>
      </c>
      <c r="F71" s="47">
        <f t="shared" si="8"/>
        <v>2.4364</v>
      </c>
      <c r="G71" s="36">
        <v>40</v>
      </c>
      <c r="H71" s="62">
        <v>243.64</v>
      </c>
    </row>
    <row r="72" spans="1:8" ht="12.75">
      <c r="A72" s="31" t="s">
        <v>82</v>
      </c>
      <c r="B72" s="51">
        <f t="shared" si="7"/>
        <v>0.21384999999999998</v>
      </c>
      <c r="C72" s="86" t="s">
        <v>52</v>
      </c>
      <c r="D72" s="19">
        <v>1.5</v>
      </c>
      <c r="E72" s="81" t="s">
        <v>101</v>
      </c>
      <c r="F72" s="47">
        <f t="shared" si="8"/>
        <v>0.320775</v>
      </c>
      <c r="G72" s="36">
        <v>30</v>
      </c>
      <c r="H72" s="62">
        <v>213.85</v>
      </c>
    </row>
    <row r="73" spans="1:8" ht="12.75">
      <c r="A73" s="31"/>
      <c r="B73" s="51"/>
      <c r="C73" s="86"/>
      <c r="D73" s="19"/>
      <c r="E73" s="81"/>
      <c r="F73" s="47"/>
      <c r="G73" s="36"/>
      <c r="H73" s="62"/>
    </row>
    <row r="74" spans="1:8" ht="12.75">
      <c r="A74" s="31"/>
      <c r="B74" s="51"/>
      <c r="C74" s="86"/>
      <c r="D74" s="19"/>
      <c r="E74" s="81"/>
      <c r="F74" s="47"/>
      <c r="G74" s="36"/>
      <c r="H74" s="62"/>
    </row>
    <row r="75" spans="1:8" ht="12.75">
      <c r="A75" s="31"/>
      <c r="B75" s="51"/>
      <c r="C75" s="86"/>
      <c r="D75" s="19"/>
      <c r="E75" s="81"/>
      <c r="F75" s="47"/>
      <c r="G75" s="36"/>
      <c r="H75" s="62"/>
    </row>
    <row r="76" spans="1:8" ht="12.75">
      <c r="A76" s="37" t="s">
        <v>51</v>
      </c>
      <c r="B76" s="39"/>
      <c r="C76" s="87"/>
      <c r="D76" s="38"/>
      <c r="E76" s="82"/>
      <c r="F76" s="46"/>
      <c r="G76" s="39"/>
      <c r="H76" s="63"/>
    </row>
    <row r="77" spans="1:8" ht="12.75">
      <c r="A77" s="32" t="s">
        <v>92</v>
      </c>
      <c r="B77" s="51">
        <f>H77/1000</f>
        <v>0.14273</v>
      </c>
      <c r="C77" s="86" t="s">
        <v>52</v>
      </c>
      <c r="D77" s="19">
        <v>3</v>
      </c>
      <c r="E77" s="81" t="s">
        <v>53</v>
      </c>
      <c r="F77" s="47">
        <f t="shared" si="8"/>
        <v>0.42818999999999996</v>
      </c>
      <c r="G77" s="36">
        <v>25</v>
      </c>
      <c r="H77" s="62">
        <v>142.73</v>
      </c>
    </row>
    <row r="78" spans="1:8" ht="12.75">
      <c r="A78" s="32" t="s">
        <v>65</v>
      </c>
      <c r="B78" s="51">
        <f>H78/1000</f>
        <v>0.24837</v>
      </c>
      <c r="C78" s="86" t="s">
        <v>52</v>
      </c>
      <c r="D78" s="19">
        <v>3</v>
      </c>
      <c r="E78" s="81" t="s">
        <v>53</v>
      </c>
      <c r="F78" s="47">
        <f t="shared" si="8"/>
        <v>0.74511</v>
      </c>
      <c r="G78" s="36">
        <v>25</v>
      </c>
      <c r="H78" s="62">
        <v>248.37</v>
      </c>
    </row>
    <row r="79" spans="1:8" ht="12.75">
      <c r="A79" s="32" t="s">
        <v>66</v>
      </c>
      <c r="B79" s="51">
        <f>H79/1000</f>
        <v>0.32791000000000003</v>
      </c>
      <c r="C79" s="86" t="s">
        <v>52</v>
      </c>
      <c r="D79" s="19">
        <v>3</v>
      </c>
      <c r="E79" s="81" t="s">
        <v>53</v>
      </c>
      <c r="F79" s="47">
        <f>B79*D79</f>
        <v>0.9837300000000001</v>
      </c>
      <c r="G79" s="36">
        <v>25</v>
      </c>
      <c r="H79" s="62">
        <v>327.91</v>
      </c>
    </row>
    <row r="80" spans="1:8" ht="12.75">
      <c r="A80" s="32" t="s">
        <v>67</v>
      </c>
      <c r="B80" s="51">
        <f>H80/1000</f>
        <v>0.48546</v>
      </c>
      <c r="C80" s="86" t="s">
        <v>52</v>
      </c>
      <c r="D80" s="19">
        <v>3</v>
      </c>
      <c r="E80" s="81" t="s">
        <v>53</v>
      </c>
      <c r="F80" s="47">
        <f>B80*D80</f>
        <v>1.45638</v>
      </c>
      <c r="G80" s="36">
        <v>25</v>
      </c>
      <c r="H80" s="62">
        <v>485.46</v>
      </c>
    </row>
    <row r="81" spans="1:8" ht="12.75">
      <c r="A81" s="32"/>
      <c r="B81" s="51"/>
      <c r="C81" s="86"/>
      <c r="D81" s="19"/>
      <c r="E81" s="81"/>
      <c r="F81" s="47"/>
      <c r="G81" s="36"/>
      <c r="H81" s="62"/>
    </row>
    <row r="82" spans="1:8" ht="12.75">
      <c r="A82" s="37" t="s">
        <v>68</v>
      </c>
      <c r="B82" s="39"/>
      <c r="C82" s="87"/>
      <c r="D82" s="38"/>
      <c r="E82" s="82"/>
      <c r="F82" s="46"/>
      <c r="G82" s="39"/>
      <c r="H82" s="63"/>
    </row>
    <row r="83" spans="1:8" ht="12.75">
      <c r="A83" s="32" t="s">
        <v>69</v>
      </c>
      <c r="B83" s="51">
        <f aca="true" t="shared" si="9" ref="B83:B91">H83/1000</f>
        <v>4.00852</v>
      </c>
      <c r="C83" s="86" t="s">
        <v>52</v>
      </c>
      <c r="D83" s="19">
        <v>1.5</v>
      </c>
      <c r="E83" s="81" t="s">
        <v>53</v>
      </c>
      <c r="F83" s="47">
        <f aca="true" t="shared" si="10" ref="F83:F91">B83*D83</f>
        <v>6.012779999999999</v>
      </c>
      <c r="G83" s="36">
        <v>7</v>
      </c>
      <c r="H83" s="62">
        <v>4008.52</v>
      </c>
    </row>
    <row r="84" spans="1:8" ht="12.75">
      <c r="A84" s="32" t="s">
        <v>70</v>
      </c>
      <c r="B84" s="51">
        <f t="shared" si="9"/>
        <v>3.3210300000000004</v>
      </c>
      <c r="C84" s="86" t="s">
        <v>52</v>
      </c>
      <c r="D84" s="19">
        <v>1.5</v>
      </c>
      <c r="E84" s="81" t="s">
        <v>53</v>
      </c>
      <c r="F84" s="47">
        <f t="shared" si="10"/>
        <v>4.981545000000001</v>
      </c>
      <c r="G84" s="36">
        <v>18</v>
      </c>
      <c r="H84" s="62">
        <v>3321.03</v>
      </c>
    </row>
    <row r="85" spans="1:8" ht="12.75">
      <c r="A85" s="32"/>
      <c r="B85" s="51"/>
      <c r="C85" s="86"/>
      <c r="D85" s="19"/>
      <c r="E85" s="81"/>
      <c r="F85" s="47"/>
      <c r="G85" s="36"/>
      <c r="H85" s="62"/>
    </row>
    <row r="86" spans="1:8" ht="12.75">
      <c r="A86" s="37" t="s">
        <v>71</v>
      </c>
      <c r="B86" s="39"/>
      <c r="C86" s="87"/>
      <c r="D86" s="38"/>
      <c r="E86" s="82"/>
      <c r="F86" s="46"/>
      <c r="G86" s="39"/>
      <c r="H86" s="63"/>
    </row>
    <row r="87" spans="1:8" ht="12.75">
      <c r="A87" s="32" t="s">
        <v>72</v>
      </c>
      <c r="B87" s="51">
        <f t="shared" si="9"/>
        <v>0.7070599999999999</v>
      </c>
      <c r="C87" s="86" t="s">
        <v>52</v>
      </c>
      <c r="D87" s="19">
        <v>1.5</v>
      </c>
      <c r="E87" s="81" t="s">
        <v>53</v>
      </c>
      <c r="F87" s="47">
        <f t="shared" si="10"/>
        <v>1.06059</v>
      </c>
      <c r="G87" s="36">
        <v>25</v>
      </c>
      <c r="H87" s="62">
        <v>707.06</v>
      </c>
    </row>
    <row r="88" spans="1:8" ht="12.75">
      <c r="A88" s="32" t="s">
        <v>73</v>
      </c>
      <c r="B88" s="51">
        <f t="shared" si="9"/>
        <v>0.69308</v>
      </c>
      <c r="C88" s="86" t="s">
        <v>52</v>
      </c>
      <c r="D88" s="19">
        <v>1.5</v>
      </c>
      <c r="E88" s="81" t="s">
        <v>53</v>
      </c>
      <c r="F88" s="47">
        <f t="shared" si="10"/>
        <v>1.03962</v>
      </c>
      <c r="G88" s="36">
        <v>25</v>
      </c>
      <c r="H88" s="62">
        <v>693.08</v>
      </c>
    </row>
    <row r="89" spans="1:8" ht="12.75">
      <c r="A89" s="32"/>
      <c r="B89" s="51"/>
      <c r="C89" s="86"/>
      <c r="D89" s="19"/>
      <c r="E89" s="81"/>
      <c r="F89" s="47"/>
      <c r="G89" s="36"/>
      <c r="H89" s="62"/>
    </row>
    <row r="90" spans="1:8" ht="12.75">
      <c r="A90" s="37" t="s">
        <v>74</v>
      </c>
      <c r="B90" s="39"/>
      <c r="C90" s="87"/>
      <c r="D90" s="38"/>
      <c r="E90" s="82"/>
      <c r="F90" s="46"/>
      <c r="G90" s="39"/>
      <c r="H90" s="63"/>
    </row>
    <row r="91" spans="1:8" ht="12.75">
      <c r="A91" s="32" t="s">
        <v>75</v>
      </c>
      <c r="B91" s="51">
        <f t="shared" si="9"/>
        <v>0.54175</v>
      </c>
      <c r="C91" s="86" t="s">
        <v>52</v>
      </c>
      <c r="D91" s="19">
        <v>1.5</v>
      </c>
      <c r="E91" s="81" t="s">
        <v>53</v>
      </c>
      <c r="F91" s="47">
        <f t="shared" si="10"/>
        <v>0.8126249999999999</v>
      </c>
      <c r="G91" s="36">
        <v>25</v>
      </c>
      <c r="H91" s="62">
        <v>541.75</v>
      </c>
    </row>
    <row r="92" spans="1:8" ht="13.5" thickBot="1">
      <c r="A92" s="33"/>
      <c r="B92" s="65"/>
      <c r="C92" s="88"/>
      <c r="D92" s="66"/>
      <c r="E92" s="85"/>
      <c r="F92" s="67"/>
      <c r="G92" s="68"/>
      <c r="H92" s="69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zoomScalePageLayoutView="0" workbookViewId="0" topLeftCell="A1">
      <selection activeCell="H7" sqref="H7"/>
    </sheetView>
  </sheetViews>
  <sheetFormatPr defaultColWidth="11.421875" defaultRowHeight="12.75"/>
  <cols>
    <col min="1" max="1" width="5.28125" style="0" customWidth="1"/>
    <col min="2" max="2" width="7.57421875" style="0" customWidth="1"/>
    <col min="3" max="3" width="42.140625" style="0" customWidth="1"/>
    <col min="4" max="4" width="10.7109375" style="0" customWidth="1"/>
    <col min="5" max="5" width="9.7109375" style="1" customWidth="1"/>
    <col min="6" max="6" width="10.421875" style="0" customWidth="1"/>
    <col min="7" max="7" width="12.140625" style="0" customWidth="1"/>
    <col min="8" max="8" width="11.57421875" style="0" customWidth="1"/>
    <col min="9" max="9" width="1.57421875" style="0" hidden="1" customWidth="1"/>
    <col min="10" max="10" width="13.7109375" style="0" customWidth="1"/>
    <col min="11" max="11" width="8.421875" style="0" customWidth="1"/>
    <col min="12" max="12" width="9.8515625" style="0" customWidth="1"/>
    <col min="13" max="13" width="8.7109375" style="2" hidden="1" customWidth="1"/>
  </cols>
  <sheetData>
    <row r="1" spans="1:13" ht="28.5" customHeight="1">
      <c r="A1" s="3"/>
      <c r="B1" s="115" t="s">
        <v>100</v>
      </c>
      <c r="C1" s="116"/>
      <c r="D1" s="117"/>
      <c r="E1" s="118"/>
      <c r="F1" s="119"/>
      <c r="G1" s="119"/>
      <c r="H1" s="119"/>
      <c r="I1" s="119"/>
      <c r="J1" s="119"/>
      <c r="K1" s="120"/>
      <c r="L1" s="3"/>
      <c r="M1" s="4"/>
    </row>
    <row r="2" spans="1:13" ht="20.25">
      <c r="A2" s="3"/>
      <c r="B2" s="151"/>
      <c r="C2" s="152"/>
      <c r="D2" s="92"/>
      <c r="E2" s="16"/>
      <c r="F2" s="93"/>
      <c r="G2" s="95"/>
      <c r="H2" s="95"/>
      <c r="I2" s="3"/>
      <c r="J2" s="3"/>
      <c r="K2" s="121"/>
      <c r="L2" s="3"/>
      <c r="M2" s="4"/>
    </row>
    <row r="3" spans="1:13" ht="12.75">
      <c r="A3" s="3"/>
      <c r="B3" s="122"/>
      <c r="C3" s="3"/>
      <c r="D3" s="3"/>
      <c r="E3" s="3"/>
      <c r="F3" s="3"/>
      <c r="G3" s="3"/>
      <c r="H3" s="3"/>
      <c r="I3" s="3"/>
      <c r="J3" s="3"/>
      <c r="K3" s="121"/>
      <c r="L3" s="3"/>
      <c r="M3" s="4"/>
    </row>
    <row r="4" spans="1:13" ht="12.75">
      <c r="A4" s="3"/>
      <c r="B4" s="122"/>
      <c r="C4" s="3"/>
      <c r="D4" s="3"/>
      <c r="E4" s="3"/>
      <c r="F4" s="3"/>
      <c r="G4" s="3"/>
      <c r="H4" s="3"/>
      <c r="I4" s="3"/>
      <c r="J4" s="3"/>
      <c r="K4" s="121"/>
      <c r="L4" s="3"/>
      <c r="M4" s="4"/>
    </row>
    <row r="5" spans="1:13" ht="12.75">
      <c r="A5" s="3"/>
      <c r="B5" s="122"/>
      <c r="C5" s="3"/>
      <c r="D5" s="3"/>
      <c r="E5" s="3"/>
      <c r="F5" s="3"/>
      <c r="G5" s="3"/>
      <c r="H5" s="3"/>
      <c r="I5" s="3"/>
      <c r="J5" s="3"/>
      <c r="K5" s="121"/>
      <c r="L5" s="3"/>
      <c r="M5" s="4"/>
    </row>
    <row r="6" spans="1:13" ht="12.75">
      <c r="A6" s="5"/>
      <c r="B6" s="122"/>
      <c r="C6" s="3"/>
      <c r="D6" s="3"/>
      <c r="E6" s="3"/>
      <c r="F6" s="3"/>
      <c r="G6" s="3"/>
      <c r="H6" s="3"/>
      <c r="I6" s="3"/>
      <c r="J6" s="3"/>
      <c r="K6" s="123"/>
      <c r="L6" s="5"/>
      <c r="M6" s="4"/>
    </row>
    <row r="7" spans="1:15" ht="17.25" customHeight="1">
      <c r="A7" s="5"/>
      <c r="B7" s="124"/>
      <c r="C7" s="14"/>
      <c r="D7" s="15"/>
      <c r="E7" s="16"/>
      <c r="F7" s="5"/>
      <c r="G7" s="5"/>
      <c r="H7" s="5"/>
      <c r="I7" s="5"/>
      <c r="J7" s="5"/>
      <c r="K7" s="123"/>
      <c r="L7" s="5"/>
      <c r="M7" s="6"/>
      <c r="N7" s="7"/>
      <c r="O7" s="7"/>
    </row>
    <row r="8" spans="1:15" ht="21" thickBot="1">
      <c r="A8" s="7"/>
      <c r="B8" s="125"/>
      <c r="C8" s="21"/>
      <c r="D8" s="21"/>
      <c r="E8" s="16"/>
      <c r="F8" s="105"/>
      <c r="G8" s="106"/>
      <c r="H8" s="150"/>
      <c r="I8" s="150"/>
      <c r="J8" s="107"/>
      <c r="K8" s="126"/>
      <c r="L8" s="8"/>
      <c r="M8" s="6" t="s">
        <v>0</v>
      </c>
      <c r="N8" s="7"/>
      <c r="O8" s="7"/>
    </row>
    <row r="9" spans="1:15" ht="49.5" customHeight="1" thickBot="1">
      <c r="A9" s="7"/>
      <c r="B9" s="104" t="s">
        <v>57</v>
      </c>
      <c r="C9" s="108"/>
      <c r="D9" s="109" t="s">
        <v>94</v>
      </c>
      <c r="E9" s="110" t="str">
        <f>'Таблица с ценами'!C2</f>
        <v>За</v>
      </c>
      <c r="F9" s="111" t="s">
        <v>1</v>
      </c>
      <c r="G9" s="112" t="s">
        <v>59</v>
      </c>
      <c r="H9" s="109" t="s">
        <v>90</v>
      </c>
      <c r="I9" s="113"/>
      <c r="J9" s="109" t="s">
        <v>91</v>
      </c>
      <c r="K9" s="114" t="s">
        <v>2</v>
      </c>
      <c r="L9" s="9"/>
      <c r="M9" s="10"/>
      <c r="N9" s="7"/>
      <c r="O9" s="7"/>
    </row>
    <row r="10" spans="1:15" ht="19.5" customHeight="1" thickBot="1">
      <c r="A10" s="7"/>
      <c r="B10" s="70">
        <v>1</v>
      </c>
      <c r="C10" s="71" t="str">
        <f>INDEX(BaumitProdukte,M10,1)</f>
        <v>Клеи и шпаклевочные массы для теплоизоляционных систем</v>
      </c>
      <c r="D10" s="96">
        <f aca="true" t="shared" si="0" ref="D10:D19">INDEX(BaumitProdukte,$M10,2)</f>
        <v>0</v>
      </c>
      <c r="E10" s="97">
        <f aca="true" t="shared" si="1" ref="E10:E19">INDEX(BaumitProdukte,$M10,3)</f>
        <v>0</v>
      </c>
      <c r="F10" s="97">
        <f aca="true" t="shared" si="2" ref="F10:F19">INDEX(BaumitProdukte,$M10,4)</f>
        <v>0</v>
      </c>
      <c r="G10" s="97">
        <f aca="true" t="shared" si="3" ref="G10:G19">INDEX(BaumitProdukte,$M10,5)</f>
        <v>0</v>
      </c>
      <c r="H10" s="98">
        <f aca="true" t="shared" si="4" ref="H10:H19">INDEX(BaumitProdukte,$M10,6)</f>
        <v>0</v>
      </c>
      <c r="I10" s="99"/>
      <c r="J10" s="134">
        <f aca="true" t="shared" si="5" ref="J10:J19">SUM(H10*B10)*((100-K10)/100)</f>
        <v>0</v>
      </c>
      <c r="K10" s="139">
        <v>0</v>
      </c>
      <c r="L10" s="8"/>
      <c r="M10" s="11">
        <v>1</v>
      </c>
      <c r="N10" s="5"/>
      <c r="O10" s="7"/>
    </row>
    <row r="11" spans="1:15" ht="19.5" customHeight="1" thickBot="1">
      <c r="A11" s="7"/>
      <c r="B11" s="72">
        <v>1</v>
      </c>
      <c r="C11" s="18" t="str">
        <f aca="true" t="shared" si="6" ref="C11:C18">INDEX(BaumitProdukte,M11,1)</f>
        <v>Стеклосетки</v>
      </c>
      <c r="D11" s="100">
        <f t="shared" si="0"/>
        <v>0</v>
      </c>
      <c r="E11" s="101">
        <f t="shared" si="1"/>
        <v>0</v>
      </c>
      <c r="F11" s="101">
        <f t="shared" si="2"/>
        <v>0</v>
      </c>
      <c r="G11" s="101">
        <f t="shared" si="3"/>
        <v>0</v>
      </c>
      <c r="H11" s="102">
        <f t="shared" si="4"/>
        <v>0</v>
      </c>
      <c r="I11" s="103"/>
      <c r="J11" s="135">
        <f t="shared" si="5"/>
        <v>0</v>
      </c>
      <c r="K11" s="140">
        <v>0</v>
      </c>
      <c r="L11" s="8"/>
      <c r="M11" s="11">
        <v>11</v>
      </c>
      <c r="N11" s="5"/>
      <c r="O11" s="7"/>
    </row>
    <row r="12" spans="1:15" ht="19.5" customHeight="1" thickBot="1">
      <c r="A12" s="7"/>
      <c r="B12" s="72">
        <v>1</v>
      </c>
      <c r="C12" s="18" t="str">
        <f t="shared" si="6"/>
        <v>Грунтовки</v>
      </c>
      <c r="D12" s="100">
        <f t="shared" si="0"/>
        <v>0</v>
      </c>
      <c r="E12" s="101">
        <f>INDEX(BaumitProdukte,$M12,3)</f>
        <v>0</v>
      </c>
      <c r="F12" s="101">
        <f t="shared" si="2"/>
        <v>0</v>
      </c>
      <c r="G12" s="101">
        <f t="shared" si="3"/>
        <v>0</v>
      </c>
      <c r="H12" s="102">
        <f t="shared" si="4"/>
        <v>0</v>
      </c>
      <c r="I12" s="103"/>
      <c r="J12" s="135">
        <f t="shared" si="5"/>
        <v>0</v>
      </c>
      <c r="K12" s="140">
        <v>0</v>
      </c>
      <c r="L12" s="8"/>
      <c r="M12" s="11">
        <v>17</v>
      </c>
      <c r="N12" s="5"/>
      <c r="O12" s="7"/>
    </row>
    <row r="13" spans="1:15" ht="19.5" customHeight="1" thickBot="1">
      <c r="A13" s="7"/>
      <c r="B13" s="72">
        <v>1</v>
      </c>
      <c r="C13" s="18" t="str">
        <f>INDEX(BaumitProdukte,$M13,1)</f>
        <v>Штукатурки и краски  BAUMIT NANOPOR</v>
      </c>
      <c r="D13" s="100">
        <f>INDEX(BaumitProdukte,$M13,2)</f>
        <v>0</v>
      </c>
      <c r="E13" s="101">
        <f>INDEX(BaumitProdukte,$M13,3)</f>
        <v>0</v>
      </c>
      <c r="F13" s="101">
        <f>INDEX(BaumitProdukte,$M13,4)</f>
        <v>0</v>
      </c>
      <c r="G13" s="101">
        <f>INDEX(BaumitProdukte,$M13,5)</f>
        <v>0</v>
      </c>
      <c r="H13" s="102">
        <f>INDEX(BaumitProdukte,$M13,6)</f>
        <v>0</v>
      </c>
      <c r="I13" s="103"/>
      <c r="J13" s="135">
        <f t="shared" si="5"/>
        <v>0</v>
      </c>
      <c r="K13" s="140">
        <v>0</v>
      </c>
      <c r="L13" s="8"/>
      <c r="M13" s="11">
        <v>23</v>
      </c>
      <c r="N13" s="5"/>
      <c r="O13" s="7"/>
    </row>
    <row r="14" spans="1:15" ht="19.5" customHeight="1" thickBot="1">
      <c r="A14" s="7"/>
      <c r="B14" s="72">
        <v>1</v>
      </c>
      <c r="C14" s="18" t="str">
        <f t="shared" si="6"/>
        <v>Силиконовые штукатурки и краски.</v>
      </c>
      <c r="D14" s="100">
        <f t="shared" si="0"/>
        <v>0</v>
      </c>
      <c r="E14" s="101">
        <f t="shared" si="1"/>
        <v>0</v>
      </c>
      <c r="F14" s="101">
        <f t="shared" si="2"/>
        <v>0</v>
      </c>
      <c r="G14" s="101">
        <f t="shared" si="3"/>
        <v>0</v>
      </c>
      <c r="H14" s="102">
        <f t="shared" si="4"/>
        <v>0</v>
      </c>
      <c r="I14" s="103"/>
      <c r="J14" s="135">
        <f t="shared" si="5"/>
        <v>0</v>
      </c>
      <c r="K14" s="140">
        <v>0</v>
      </c>
      <c r="L14" s="8"/>
      <c r="M14" s="11">
        <v>27</v>
      </c>
      <c r="N14" s="5"/>
      <c r="O14" s="7"/>
    </row>
    <row r="15" spans="1:15" ht="19.5" customHeight="1" thickBot="1">
      <c r="A15" s="7"/>
      <c r="B15" s="72">
        <v>1</v>
      </c>
      <c r="C15" s="18" t="str">
        <f t="shared" si="6"/>
        <v>Силикатные штукатурки и краски.</v>
      </c>
      <c r="D15" s="100">
        <f t="shared" si="0"/>
        <v>0</v>
      </c>
      <c r="E15" s="101">
        <f t="shared" si="1"/>
        <v>0</v>
      </c>
      <c r="F15" s="101">
        <f t="shared" si="2"/>
        <v>0</v>
      </c>
      <c r="G15" s="101">
        <f t="shared" si="3"/>
        <v>0</v>
      </c>
      <c r="H15" s="102">
        <f t="shared" si="4"/>
        <v>0</v>
      </c>
      <c r="I15" s="103"/>
      <c r="J15" s="135">
        <f t="shared" si="5"/>
        <v>0</v>
      </c>
      <c r="K15" s="140">
        <v>0</v>
      </c>
      <c r="L15" s="8"/>
      <c r="M15" s="11">
        <v>35</v>
      </c>
      <c r="N15" s="5"/>
      <c r="O15" s="7"/>
    </row>
    <row r="16" spans="1:15" ht="19.5" customHeight="1" thickBot="1">
      <c r="A16" s="7"/>
      <c r="B16" s="72">
        <v>1</v>
      </c>
      <c r="C16" s="18" t="str">
        <f t="shared" si="6"/>
        <v>Акриловые штукатурки и краски.</v>
      </c>
      <c r="D16" s="100">
        <f t="shared" si="0"/>
        <v>0</v>
      </c>
      <c r="E16" s="101">
        <f t="shared" si="1"/>
        <v>0</v>
      </c>
      <c r="F16" s="101">
        <f t="shared" si="2"/>
        <v>0</v>
      </c>
      <c r="G16" s="101">
        <f t="shared" si="3"/>
        <v>0</v>
      </c>
      <c r="H16" s="102">
        <f t="shared" si="4"/>
        <v>0</v>
      </c>
      <c r="I16" s="103"/>
      <c r="J16" s="135">
        <f t="shared" si="5"/>
        <v>0</v>
      </c>
      <c r="K16" s="140">
        <v>0</v>
      </c>
      <c r="L16" s="8"/>
      <c r="M16" s="11">
        <v>43</v>
      </c>
      <c r="N16" s="5"/>
      <c r="O16" s="5"/>
    </row>
    <row r="17" spans="1:15" ht="19.5" customHeight="1" thickBot="1">
      <c r="A17" s="7"/>
      <c r="B17" s="72">
        <v>1</v>
      </c>
      <c r="C17" s="18" t="str">
        <f t="shared" si="6"/>
        <v>Акриловые штукатурки и краски.</v>
      </c>
      <c r="D17" s="100">
        <f t="shared" si="0"/>
        <v>0</v>
      </c>
      <c r="E17" s="101">
        <f t="shared" si="1"/>
        <v>0</v>
      </c>
      <c r="F17" s="101">
        <f t="shared" si="2"/>
        <v>0</v>
      </c>
      <c r="G17" s="101">
        <f t="shared" si="3"/>
        <v>0</v>
      </c>
      <c r="H17" s="102">
        <f t="shared" si="4"/>
        <v>0</v>
      </c>
      <c r="I17" s="103"/>
      <c r="J17" s="135">
        <f t="shared" si="5"/>
        <v>0</v>
      </c>
      <c r="K17" s="140">
        <v>0</v>
      </c>
      <c r="L17" s="8"/>
      <c r="M17" s="11">
        <v>43</v>
      </c>
      <c r="N17" s="5"/>
      <c r="O17" s="7"/>
    </row>
    <row r="18" spans="1:15" ht="19.5" customHeight="1" thickBot="1">
      <c r="A18" s="7"/>
      <c r="B18" s="72">
        <v>1</v>
      </c>
      <c r="C18" s="18" t="str">
        <f t="shared" si="6"/>
        <v>Минеральные штукатурки</v>
      </c>
      <c r="D18" s="100">
        <f t="shared" si="0"/>
        <v>0</v>
      </c>
      <c r="E18" s="101">
        <f t="shared" si="1"/>
        <v>0</v>
      </c>
      <c r="F18" s="101">
        <f t="shared" si="2"/>
        <v>0</v>
      </c>
      <c r="G18" s="101">
        <f t="shared" si="3"/>
        <v>0</v>
      </c>
      <c r="H18" s="102">
        <f t="shared" si="4"/>
        <v>0</v>
      </c>
      <c r="I18" s="103"/>
      <c r="J18" s="135">
        <f t="shared" si="5"/>
        <v>0</v>
      </c>
      <c r="K18" s="140">
        <v>0</v>
      </c>
      <c r="L18" s="8"/>
      <c r="M18" s="11">
        <v>51</v>
      </c>
      <c r="N18" s="5"/>
      <c r="O18" s="7"/>
    </row>
    <row r="19" spans="1:15" ht="19.5" customHeight="1" thickBot="1">
      <c r="A19" s="7"/>
      <c r="B19" s="73">
        <v>1</v>
      </c>
      <c r="C19" s="74" t="str">
        <f>INDEX(BaumitProdukte,M19,1)</f>
        <v>Мозаичные штукатурки</v>
      </c>
      <c r="D19" s="100">
        <f t="shared" si="0"/>
        <v>0</v>
      </c>
      <c r="E19" s="101">
        <f t="shared" si="1"/>
        <v>0</v>
      </c>
      <c r="F19" s="101">
        <f t="shared" si="2"/>
        <v>0</v>
      </c>
      <c r="G19" s="101">
        <f t="shared" si="3"/>
        <v>0</v>
      </c>
      <c r="H19" s="102">
        <f t="shared" si="4"/>
        <v>0</v>
      </c>
      <c r="I19" s="103"/>
      <c r="J19" s="135">
        <f t="shared" si="5"/>
        <v>0</v>
      </c>
      <c r="K19" s="140">
        <v>0</v>
      </c>
      <c r="L19" s="8"/>
      <c r="M19" s="11">
        <v>58</v>
      </c>
      <c r="N19" s="5"/>
      <c r="O19" s="7"/>
    </row>
    <row r="20" spans="1:15" ht="24" customHeight="1" thickBot="1">
      <c r="A20" s="7"/>
      <c r="B20" s="127"/>
      <c r="C20" s="8"/>
      <c r="D20" s="153"/>
      <c r="E20" s="153"/>
      <c r="F20" s="153"/>
      <c r="G20" s="153"/>
      <c r="H20" s="3"/>
      <c r="I20" s="94"/>
      <c r="J20" s="136">
        <f>SUM(J10:J19)</f>
        <v>0</v>
      </c>
      <c r="K20" s="126"/>
      <c r="L20" s="8"/>
      <c r="M20" s="11"/>
      <c r="N20" s="7"/>
      <c r="O20" s="7"/>
    </row>
    <row r="21" spans="1:15" ht="29.25" customHeight="1">
      <c r="A21" s="7"/>
      <c r="B21" s="127"/>
      <c r="C21" s="91" t="s">
        <v>89</v>
      </c>
      <c r="D21" s="128"/>
      <c r="E21" s="129"/>
      <c r="F21" s="128"/>
      <c r="G21" s="130"/>
      <c r="H21" s="90"/>
      <c r="I21" s="90"/>
      <c r="J21" s="90"/>
      <c r="K21" s="131"/>
      <c r="L21" s="5"/>
      <c r="M21" s="6"/>
      <c r="N21" s="5"/>
      <c r="O21" s="5"/>
    </row>
    <row r="22" spans="1:15" ht="12.75">
      <c r="A22" s="7"/>
      <c r="B22" s="127"/>
      <c r="C22" s="5"/>
      <c r="D22" s="5"/>
      <c r="E22" s="16"/>
      <c r="F22" s="5"/>
      <c r="G22" s="132"/>
      <c r="H22" s="25"/>
      <c r="I22" s="25"/>
      <c r="J22" s="27"/>
      <c r="K22" s="123"/>
      <c r="L22" s="6"/>
      <c r="M22" s="6"/>
      <c r="N22" s="5"/>
      <c r="O22" s="5"/>
    </row>
    <row r="23" spans="1:15" ht="15.75">
      <c r="A23" s="7"/>
      <c r="B23" s="133"/>
      <c r="C23" s="22"/>
      <c r="D23" s="23"/>
      <c r="E23" s="16"/>
      <c r="F23" s="23"/>
      <c r="G23" s="28"/>
      <c r="H23" s="149"/>
      <c r="I23" s="149"/>
      <c r="J23" s="149"/>
      <c r="K23" s="123"/>
      <c r="L23" s="6"/>
      <c r="M23" s="6"/>
      <c r="N23" s="5"/>
      <c r="O23" s="5"/>
    </row>
    <row r="24" spans="1:15" ht="43.5" thickBot="1">
      <c r="A24" s="7"/>
      <c r="B24" s="146" t="s">
        <v>93</v>
      </c>
      <c r="C24" s="147"/>
      <c r="D24" s="147"/>
      <c r="E24" s="147"/>
      <c r="F24" s="147"/>
      <c r="G24" s="147"/>
      <c r="H24" s="147"/>
      <c r="I24" s="147"/>
      <c r="J24" s="147"/>
      <c r="K24" s="148"/>
      <c r="L24" s="5"/>
      <c r="M24" s="6"/>
      <c r="N24" s="12"/>
      <c r="O24" s="12"/>
    </row>
    <row r="25" spans="1:15" ht="12.75">
      <c r="A25" s="7"/>
      <c r="B25" s="5"/>
      <c r="C25" s="5"/>
      <c r="D25" s="5"/>
      <c r="E25" s="5"/>
      <c r="F25" s="5"/>
      <c r="G25" s="5"/>
      <c r="H25" s="5"/>
      <c r="I25" s="5"/>
      <c r="J25" s="141"/>
      <c r="K25" s="142" t="s">
        <v>95</v>
      </c>
      <c r="L25" s="5"/>
      <c r="M25" s="6"/>
      <c r="N25" s="5"/>
      <c r="O25" s="5"/>
    </row>
    <row r="26" spans="1:15" ht="12.75">
      <c r="A26" s="7"/>
      <c r="B26" s="5"/>
      <c r="C26" s="5"/>
      <c r="D26" s="5"/>
      <c r="E26" s="16"/>
      <c r="F26" s="5"/>
      <c r="G26" s="5"/>
      <c r="I26" s="137"/>
      <c r="J26" s="141"/>
      <c r="K26" s="143" t="s">
        <v>96</v>
      </c>
      <c r="L26" s="5"/>
      <c r="M26" s="6"/>
      <c r="N26" s="5"/>
      <c r="O26" s="5"/>
    </row>
    <row r="27" spans="1:15" ht="12.75">
      <c r="A27" s="7"/>
      <c r="B27" s="7"/>
      <c r="C27" s="7"/>
      <c r="D27" s="7"/>
      <c r="E27" s="20"/>
      <c r="F27" s="7"/>
      <c r="G27" s="5"/>
      <c r="I27" s="137"/>
      <c r="J27" s="141"/>
      <c r="K27" s="144" t="s">
        <v>97</v>
      </c>
      <c r="L27" s="5"/>
      <c r="M27" s="6"/>
      <c r="N27" s="5"/>
      <c r="O27" s="5"/>
    </row>
    <row r="28" spans="1:15" ht="12.75">
      <c r="A28" s="7"/>
      <c r="B28" s="7"/>
      <c r="C28" s="7"/>
      <c r="D28" s="7"/>
      <c r="E28" s="20"/>
      <c r="F28" s="7"/>
      <c r="G28" s="5"/>
      <c r="I28" s="137"/>
      <c r="J28" s="145"/>
      <c r="K28" s="142" t="s">
        <v>98</v>
      </c>
      <c r="L28" s="5"/>
      <c r="M28" s="6"/>
      <c r="N28" s="5"/>
      <c r="O28" s="5"/>
    </row>
    <row r="29" spans="1:15" ht="12.75">
      <c r="A29" s="7"/>
      <c r="B29" s="7"/>
      <c r="C29" s="7"/>
      <c r="D29" s="7"/>
      <c r="E29" s="20"/>
      <c r="F29" s="7"/>
      <c r="G29" s="7"/>
      <c r="I29" s="138"/>
      <c r="J29" s="145"/>
      <c r="K29" s="142" t="s">
        <v>99</v>
      </c>
      <c r="L29" s="7"/>
      <c r="M29" s="13"/>
      <c r="N29" s="5"/>
      <c r="O29" s="5"/>
    </row>
    <row r="30" spans="1:15" ht="12.75">
      <c r="A30" s="7"/>
      <c r="B30" s="7"/>
      <c r="C30" s="7"/>
      <c r="D30" s="7"/>
      <c r="E30" s="20"/>
      <c r="F30" s="7"/>
      <c r="G30" s="7"/>
      <c r="I30" s="138"/>
      <c r="L30" s="7"/>
      <c r="M30" s="13"/>
      <c r="N30" s="5"/>
      <c r="O30" s="5"/>
    </row>
    <row r="31" spans="1:15" ht="12.75">
      <c r="A31" s="7"/>
      <c r="B31" s="7"/>
      <c r="C31" s="7"/>
      <c r="D31" s="7"/>
      <c r="E31" s="20"/>
      <c r="F31" s="7"/>
      <c r="G31" s="7"/>
      <c r="H31" s="5"/>
      <c r="I31" s="7"/>
      <c r="J31" s="7"/>
      <c r="K31" s="7"/>
      <c r="L31" s="7"/>
      <c r="M31" s="13"/>
      <c r="N31" s="7"/>
      <c r="O31" s="7"/>
    </row>
    <row r="32" spans="1:15" ht="12.75">
      <c r="A32" s="7"/>
      <c r="B32" s="7"/>
      <c r="C32" s="7"/>
      <c r="D32" s="7"/>
      <c r="E32" s="20"/>
      <c r="F32" s="7"/>
      <c r="G32" s="7"/>
      <c r="H32" s="7"/>
      <c r="I32" s="7"/>
      <c r="J32" s="7"/>
      <c r="K32" s="7"/>
      <c r="L32" s="7"/>
      <c r="M32" s="13"/>
      <c r="N32" s="7"/>
      <c r="O32" s="7"/>
    </row>
    <row r="33" spans="12:15" ht="12.75">
      <c r="L33" s="7"/>
      <c r="M33" s="13"/>
      <c r="N33" s="7"/>
      <c r="O33" s="7"/>
    </row>
  </sheetData>
  <sheetProtection/>
  <mergeCells count="5">
    <mergeCell ref="B24:K24"/>
    <mergeCell ref="H23:J23"/>
    <mergeCell ref="H8:I8"/>
    <mergeCell ref="B2:C2"/>
    <mergeCell ref="D20:G20"/>
  </mergeCells>
  <hyperlinks>
    <hyperlink ref="K26" r:id="rId1" display="www.baumit.com"/>
    <hyperlink ref="K27" r:id="rId2" display="office@baumit.com.ua"/>
  </hyperlinks>
  <printOptions/>
  <pageMargins left="0.75" right="0.75" top="0.45" bottom="0.44" header="0.4" footer="0.39"/>
  <pageSetup horizontalDpi="300" verticalDpi="3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Austrotherm-Ukraine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Baumit</dc:title>
  <dc:subject>Baumit WDVS</dc:subject>
  <dc:creator>Viktor Smolovik +380/67/5031563</dc:creator>
  <cp:keywords/>
  <dc:description/>
  <cp:lastModifiedBy>bua-vko</cp:lastModifiedBy>
  <cp:lastPrinted>2009-07-06T14:19:51Z</cp:lastPrinted>
  <dcterms:created xsi:type="dcterms:W3CDTF">1998-04-14T13:28:03Z</dcterms:created>
  <dcterms:modified xsi:type="dcterms:W3CDTF">2009-10-02T08:53:25Z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